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trix\Desktop\Решения 27.05.2016\Приложение № 32\"/>
    </mc:Choice>
  </mc:AlternateContent>
  <bookViews>
    <workbookView xWindow="0" yWindow="0" windowWidth="28800" windowHeight="11835"/>
  </bookViews>
  <sheets>
    <sheet name="на 01.01.2016 г. "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69" i="1"/>
  <c r="E166" i="1"/>
  <c r="E165" i="1"/>
  <c r="E164" i="1"/>
  <c r="E163" i="1"/>
  <c r="E162" i="1"/>
  <c r="E161" i="1"/>
  <c r="E160" i="1"/>
  <c r="E157" i="1"/>
  <c r="E156" i="1"/>
  <c r="E155" i="1"/>
  <c r="E154" i="1"/>
  <c r="E151" i="1"/>
  <c r="E147" i="1"/>
  <c r="E144" i="1"/>
  <c r="E143" i="1"/>
  <c r="E142" i="1"/>
  <c r="E141" i="1"/>
  <c r="E140" i="1"/>
  <c r="E139" i="1"/>
  <c r="E138" i="1"/>
  <c r="E137" i="1"/>
  <c r="E136" i="1"/>
  <c r="E135" i="1"/>
  <c r="E134" i="1"/>
  <c r="E133" i="1"/>
  <c r="E132" i="1"/>
  <c r="E131" i="1"/>
  <c r="E130" i="1"/>
  <c r="E129" i="1"/>
  <c r="E128" i="1"/>
  <c r="E127" i="1"/>
  <c r="E126" i="1"/>
  <c r="E125" i="1"/>
  <c r="E124" i="1"/>
  <c r="E114" i="1"/>
  <c r="E113" i="1"/>
  <c r="E112" i="1"/>
  <c r="E111" i="1"/>
  <c r="E110" i="1"/>
  <c r="E109" i="1"/>
  <c r="E108" i="1"/>
  <c r="E107" i="1"/>
  <c r="E106" i="1"/>
  <c r="E105" i="1"/>
  <c r="E103" i="1"/>
  <c r="E102" i="1"/>
  <c r="E101" i="1"/>
  <c r="E100" i="1"/>
  <c r="E99" i="1"/>
  <c r="E98" i="1"/>
  <c r="E97" i="1"/>
  <c r="E96" i="1"/>
  <c r="E93" i="1"/>
  <c r="E90" i="1"/>
  <c r="E86" i="1"/>
  <c r="E85" i="1"/>
  <c r="E83" i="1"/>
  <c r="E82" i="1"/>
  <c r="E81" i="1"/>
  <c r="E80" i="1"/>
  <c r="E79" i="1"/>
  <c r="E77" i="1"/>
  <c r="E74" i="1"/>
  <c r="E71" i="1"/>
  <c r="E69" i="1"/>
  <c r="E67" i="1"/>
  <c r="E66" i="1"/>
  <c r="E64" i="1"/>
  <c r="E61" i="1"/>
  <c r="E60" i="1"/>
  <c r="E55" i="1"/>
  <c r="E54" i="1"/>
  <c r="E52" i="1"/>
  <c r="E49" i="1"/>
  <c r="E47" i="1"/>
  <c r="E39" i="1"/>
  <c r="E38" i="1"/>
  <c r="E36" i="1"/>
  <c r="E34" i="1"/>
  <c r="E31" i="1"/>
  <c r="E30" i="1"/>
  <c r="E29" i="1"/>
  <c r="E27" i="1"/>
  <c r="E26" i="1"/>
  <c r="E22" i="1"/>
  <c r="E21" i="1"/>
  <c r="E20" i="1"/>
  <c r="E17" i="1"/>
  <c r="E16" i="1"/>
  <c r="E15" i="1"/>
  <c r="E14" i="1"/>
  <c r="E167" i="1" l="1"/>
  <c r="E158" i="1"/>
  <c r="D170" i="1"/>
  <c r="C170" i="1"/>
  <c r="D168" i="1"/>
  <c r="C168" i="1"/>
  <c r="D153" i="1"/>
  <c r="D150" i="1"/>
  <c r="C150" i="1"/>
  <c r="D145" i="1"/>
  <c r="C104" i="1"/>
  <c r="E104" i="1" s="1"/>
  <c r="D95" i="1"/>
  <c r="C95" i="1"/>
  <c r="D92" i="1"/>
  <c r="C92" i="1"/>
  <c r="C91" i="1" s="1"/>
  <c r="D89" i="1"/>
  <c r="D88" i="1" s="1"/>
  <c r="C89" i="1"/>
  <c r="C88" i="1" s="1"/>
  <c r="D84" i="1"/>
  <c r="C84" i="1"/>
  <c r="D78" i="1"/>
  <c r="C78" i="1"/>
  <c r="D76" i="1"/>
  <c r="C76" i="1"/>
  <c r="D75" i="1"/>
  <c r="C75" i="1"/>
  <c r="D73" i="1"/>
  <c r="C73" i="1"/>
  <c r="D72" i="1"/>
  <c r="C72" i="1"/>
  <c r="D70" i="1"/>
  <c r="C70" i="1"/>
  <c r="D68" i="1"/>
  <c r="C68" i="1"/>
  <c r="D63" i="1"/>
  <c r="C63" i="1"/>
  <c r="D59" i="1"/>
  <c r="C59" i="1"/>
  <c r="D57" i="1"/>
  <c r="C57" i="1"/>
  <c r="D53" i="1"/>
  <c r="C53" i="1"/>
  <c r="D51" i="1"/>
  <c r="C51" i="1"/>
  <c r="D48" i="1"/>
  <c r="C48" i="1"/>
  <c r="D46" i="1"/>
  <c r="C46" i="1"/>
  <c r="D43" i="1"/>
  <c r="C43" i="1"/>
  <c r="D41" i="1"/>
  <c r="C41" i="1"/>
  <c r="D37" i="1"/>
  <c r="C37" i="1"/>
  <c r="D35" i="1"/>
  <c r="C35" i="1"/>
  <c r="D33" i="1"/>
  <c r="C33" i="1"/>
  <c r="D28" i="1"/>
  <c r="C28" i="1"/>
  <c r="D25" i="1"/>
  <c r="C25" i="1"/>
  <c r="D19" i="1"/>
  <c r="C19" i="1"/>
  <c r="C18" i="1" s="1"/>
  <c r="D13" i="1"/>
  <c r="C13" i="1"/>
  <c r="C12" i="1" s="1"/>
  <c r="C50" i="1" l="1"/>
  <c r="E25" i="1"/>
  <c r="C24" i="1"/>
  <c r="E150" i="1"/>
  <c r="E37" i="1"/>
  <c r="E63" i="1"/>
  <c r="E84" i="1"/>
  <c r="C56" i="1"/>
  <c r="E13" i="1"/>
  <c r="C45" i="1"/>
  <c r="E51" i="1"/>
  <c r="E170" i="1"/>
  <c r="E19" i="1"/>
  <c r="E78" i="1"/>
  <c r="E53" i="1"/>
  <c r="C65" i="1"/>
  <c r="C62" i="1" s="1"/>
  <c r="E76" i="1"/>
  <c r="C87" i="1"/>
  <c r="E88" i="1"/>
  <c r="E28" i="1"/>
  <c r="C40" i="1"/>
  <c r="E48" i="1"/>
  <c r="E59" i="1"/>
  <c r="E73" i="1"/>
  <c r="E75" i="1"/>
  <c r="E168" i="1"/>
  <c r="D40" i="1"/>
  <c r="E70" i="1"/>
  <c r="E33" i="1"/>
  <c r="E35" i="1"/>
  <c r="E46" i="1"/>
  <c r="E68" i="1"/>
  <c r="E89" i="1"/>
  <c r="C94" i="1"/>
  <c r="E152" i="1"/>
  <c r="E72" i="1"/>
  <c r="D91" i="1"/>
  <c r="E91" i="1" s="1"/>
  <c r="E92" i="1"/>
  <c r="D94" i="1"/>
  <c r="E95" i="1"/>
  <c r="D87" i="1"/>
  <c r="D56" i="1"/>
  <c r="D50" i="1"/>
  <c r="D18" i="1"/>
  <c r="D12" i="1"/>
  <c r="E12" i="1" s="1"/>
  <c r="C153" i="1"/>
  <c r="E153" i="1" s="1"/>
  <c r="D65" i="1"/>
  <c r="D149" i="1"/>
  <c r="D45" i="1"/>
  <c r="D24" i="1"/>
  <c r="E24" i="1" s="1"/>
  <c r="E45" i="1" l="1"/>
  <c r="E65" i="1"/>
  <c r="E50" i="1"/>
  <c r="E87" i="1"/>
  <c r="E94" i="1"/>
  <c r="C32" i="1"/>
  <c r="E18" i="1"/>
  <c r="C149" i="1"/>
  <c r="C148" i="1" s="1"/>
  <c r="D32" i="1"/>
  <c r="D148" i="1"/>
  <c r="D62" i="1"/>
  <c r="E62" i="1" s="1"/>
  <c r="E148" i="1" l="1"/>
  <c r="C11" i="1"/>
  <c r="C172" i="1" s="1"/>
  <c r="E32" i="1"/>
  <c r="E149" i="1"/>
  <c r="D11" i="1"/>
  <c r="D172" i="1" s="1"/>
  <c r="E11" i="1" l="1"/>
  <c r="E172" i="1"/>
</calcChain>
</file>

<file path=xl/sharedStrings.xml><?xml version="1.0" encoding="utf-8"?>
<sst xmlns="http://schemas.openxmlformats.org/spreadsheetml/2006/main" count="296" uniqueCount="285">
  <si>
    <t xml:space="preserve">Код </t>
  </si>
  <si>
    <t>Наименование кода дохода бюджета</t>
  </si>
  <si>
    <t>Утверждено на 2015 год</t>
  </si>
  <si>
    <t>Фактическое исполнение на 01.01.16 г.</t>
  </si>
  <si>
    <t>Исполнение к плану 2015 года</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</si>
  <si>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</si>
  <si>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</si>
  <si>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</si>
  <si>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</si>
  <si>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</si>
  <si>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</si>
  <si>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</si>
  <si>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</si>
  <si>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1 01 02020 01 0000 110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</si>
  <si>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</si>
  <si>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</si>
  <si>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</si>
  <si>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</si>
  <si>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</si>
  <si>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</si>
  <si>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</si>
  <si>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</si>
  <si>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</si>
  <si>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</si>
  <si>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зачисляемые в консолидированные бюджеты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</si>
  <si>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</si>
  <si>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</si>
  <si>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1 03 02250 01 0000 110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</si>
  <si>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</si>
  <si>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1 03 02260 01 0000 110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</si>
  <si>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</si>
  <si>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1 05 00000 00 0000 000</t>
  </si>
  <si>
    <t>НАЛОГИ НА СОВОКУПНЫЙ ДОХОД</t>
  </si>
  <si>
    <t>1 05 02000 02 0000 110</t>
  </si>
  <si>
    <t>Единый налог на вмененный доход для отдельных видов деятельности</t>
  </si>
  <si>
    <t>1 05 02010 02 0000 110</t>
  </si>
  <si>
    <t>1 05 02020 02 0000 110</t>
  </si>
  <si>
    <t>Единый налог на вмененный доход для отдельных видов деятельности (за налоговые периоды, истекшие до 1 января 2011 года)</t>
  </si>
  <si>
    <t>1 05 03000 01 0000 110</t>
  </si>
  <si>
    <t>Единый сельскохозяйственный налог</t>
  </si>
  <si>
    <t>1 05 03010 01 0000 110</t>
  </si>
  <si>
    <t>1 05 03020 01 0000 110</t>
  </si>
  <si>
    <t>Единый сельскохозяйственный налог (за налоговые периоды, истекшие до 1 января 2011 года)</t>
  </si>
  <si>
    <t>1 05 04010 02 0000 110</t>
  </si>
  <si>
    <t>Налог взимаемый в связи с применением патентной системы налогообложения в бюджеты городсих округов</t>
  </si>
  <si>
    <t>1 06 00000 00 0000 000</t>
  </si>
  <si>
    <t>НАЛОГИ НА ИМУЩЕСТВО</t>
  </si>
  <si>
    <t>1 06 01000 00 0000 110</t>
  </si>
  <si>
    <t>Налог на имущество физических лиц</t>
  </si>
  <si>
    <t>1 06 01020 04 0000 110</t>
  </si>
  <si>
    <t xml:space="preserve">Налог на имущество физических лиц, взимаемый по ставкам, применяемым к объектам налогообложения, расположенным в границах городских округов </t>
  </si>
  <si>
    <t>1 06 02000 02 0000 110</t>
  </si>
  <si>
    <t>Налог на имущество организаций</t>
  </si>
  <si>
    <t>1 06 02010 02 0000 110</t>
  </si>
  <si>
    <t>Налог на имущество организаций по имуществу, не входящему в Единую систему газоснабжения</t>
  </si>
  <si>
    <t>1 06 04000 02 0000 110</t>
  </si>
  <si>
    <t>Транспортный налог</t>
  </si>
  <si>
    <t>1 06 04011 02 0000 110</t>
  </si>
  <si>
    <t>Транспортный налог с организаций</t>
  </si>
  <si>
    <t>1 06 04012 02 0000 110</t>
  </si>
  <si>
    <t>Транспортный налог с физических лиц</t>
  </si>
  <si>
    <t>1 06 06000 00 0000 110</t>
  </si>
  <si>
    <t>Земельный налог</t>
  </si>
  <si>
    <t>1 06 06030 00 0000 110</t>
  </si>
  <si>
    <t xml:space="preserve">Земельный налог, взимаемый по ставкам, установленным в соответствии с подпунктом 1 пункта 1 статьи 394 Налогового кодекса Российской Федерации </t>
  </si>
  <si>
    <t>1 06 06032 04 0000 110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</si>
  <si>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</si>
  <si>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1 06 06040 00 0000 110</t>
  </si>
  <si>
    <t>Земельный налог, взимаемый по ставкам, установленным в соответствии с подпунктом 2 пункта 1 статьи 394 Налогового кодекса Российской Федерации</t>
  </si>
  <si>
    <t>1 06 06042 04 0000 110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</si>
  <si>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</si>
  <si>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Земельный налог с организаций</t>
  </si>
  <si>
    <t>Земельный налог с организаций, обладающих земельным участком, расположенным в границах городских округов</t>
  </si>
  <si>
    <t>Земельный налог с физических лиц</t>
  </si>
  <si>
    <t>Земельный налог с физических лиц, обладающих земельным участком, расположенным в границах городских округов</t>
  </si>
  <si>
    <t>1 08 00000 00 0000 000</t>
  </si>
  <si>
    <t>ГОСУДАРСТВЕННАЯ ПОШЛИНА</t>
  </si>
  <si>
    <t>1 08 03000 01 0000 110</t>
  </si>
  <si>
    <t xml:space="preserve">Государственная пошлина по делам, рассматриваемым в судах общей юрисдикции, мировыми судьями </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</si>
  <si>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</si>
  <si>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</si>
  <si>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</si>
  <si>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</si>
  <si>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</si>
  <si>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</si>
  <si>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1 08 07150 01 0000 110</t>
  </si>
  <si>
    <t>Государственная пошлина за выдачу разрешения на установку рекламной конструкции</t>
  </si>
  <si>
    <t>1 09 00000 00 0000 000</t>
  </si>
  <si>
    <t>ЗАДОЛЖЕННОСТЬ И ПЕРЕРАСЧЕТЫ ПО ОТМЕНЕННЫМ НАЛОГАМ,СБОРАМ И ИНЫМ ОБЯЗАТЕЛЬНЫМ ПЛАТЕЖАМ</t>
  </si>
  <si>
    <t>1 09 04000 00 0000 110</t>
  </si>
  <si>
    <t>Налоги на имущество</t>
  </si>
  <si>
    <t>1 09 04052 04 0000 110</t>
  </si>
  <si>
    <t>Земельный налог (по обязательствам, возникшим до 1 января 2006 года), мобилизуемый на территориях городских округов</t>
  </si>
  <si>
    <t>1 09 07000 03 0000 110</t>
  </si>
  <si>
    <t>Прочие налоги и сборы (по отмененным местным налогам и сборам)</t>
  </si>
  <si>
    <t>1 09 07030 04 0000 110</t>
  </si>
  <si>
    <t xml:space="preserve">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t>
  </si>
  <si>
    <t>1 09 07050 04 0000 110</t>
  </si>
  <si>
    <t>Прочие местные налоги и сборы, мобилизуемые на территориях городских округов</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</si>
  <si>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</si>
  <si>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</si>
  <si>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</si>
  <si>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</si>
  <si>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</si>
  <si>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</si>
  <si>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</si>
  <si>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</si>
  <si>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</si>
  <si>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</si>
  <si>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</si>
  <si>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</si>
  <si>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</si>
  <si>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</si>
  <si>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</si>
  <si>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</si>
  <si>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</si>
  <si>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</si>
  <si>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1 11 05074 04 0000 120</t>
  </si>
  <si>
    <t>Доходы от сдачи в аренду имущества, составляющего казну городских округов (за исключением земельных участков)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</si>
  <si>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</si>
  <si>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</si>
  <si>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</si>
  <si>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</si>
  <si>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</si>
  <si>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</si>
  <si>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</si>
  <si>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</si>
  <si>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</si>
  <si>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</si>
  <si>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</si>
  <si>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и прав, находящихся в собственности городских округов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</si>
  <si>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1 12 00000 00 0000 000</t>
  </si>
  <si>
    <t>ПЛАТЕЖИ ПРИ ПОЛЬЗОВАНИИ ПРИРОДНЫМИ РЕСУРСАМИ</t>
  </si>
  <si>
    <t>1 12 01010 01 0000 120</t>
  </si>
  <si>
    <t xml:space="preserve">Плата за выбросы загрязняющих веществ в атмосферный воздух стационарными объектами </t>
  </si>
  <si>
    <t>1 12 01020 01 0000 120</t>
  </si>
  <si>
    <t xml:space="preserve">Плата за выбросы загрязняющих веществ в атмосферный воздух передвижными объектами </t>
  </si>
  <si>
    <t>1 12 01030 01 0000 120</t>
  </si>
  <si>
    <t xml:space="preserve">Плата за выбросы загрязняющих веществ в водные объекты </t>
  </si>
  <si>
    <t>1 12 01040 01 0000 120</t>
  </si>
  <si>
    <t xml:space="preserve">Плата за размещение отходов производства и потребления </t>
  </si>
  <si>
    <t>1 12 01050 01 0000 120</t>
  </si>
  <si>
    <t>Плата за иные виды негативного воздействия на окружающую среду</t>
  </si>
  <si>
    <t>1 13 00000 00 0000 000</t>
  </si>
  <si>
    <t>ДОХОДЫ ОТ ОКАЗАНИЯ ПЛАТНЫХ УСЛУГ И КОМПЕНСАЦИИ ЗАТРАТ ГОСУДАРСТВА</t>
  </si>
  <si>
    <t>1 13 02064 04 0000 130</t>
  </si>
  <si>
    <t>Доходы, поступающие в порядке возмещения расходов, понесенных в связи с эксплуатацией имущества городских округов</t>
  </si>
  <si>
    <t>1 13 02999 04 0000 130</t>
  </si>
  <si>
    <t>Прочие доходы от компенсации затрат бюджетов городских округов</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</si>
  <si>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</si>
  <si>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</si>
  <si>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</si>
  <si>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</si>
  <si>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1 14 02030 04 0000 410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</si>
  <si>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</si>
  <si>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</si>
  <si>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</si>
  <si>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</si>
  <si>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</si>
  <si>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1 14 06010 00 0000 430</t>
  </si>
  <si>
    <t>Доходы от продажи земельных участков, государственная собственность на которые не разграничена</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</si>
  <si>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</si>
  <si>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</si>
  <si>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1 16 00000 00 0000 000</t>
  </si>
  <si>
    <t>ШТРАФЫ, САНКЦИИ, ВОЗМЕЩЕНИЕ УЩЕРБА</t>
  </si>
  <si>
    <t>1 16 03000 00 0000 140</t>
  </si>
  <si>
    <t>Денежные взыскания (штрафы) за нарушение законодательства о налогах и сборах</t>
  </si>
  <si>
    <t>1 16 03010 01 0000 140</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</si>
  <si>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</si>
  <si>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</si>
  <si>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</si>
  <si>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1 16 06000 01 0000 140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</si>
  <si>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</si>
  <si>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1 16 08000 01 0000 140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</si>
  <si>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</si>
  <si>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1 16 18040 04 0000 140</t>
  </si>
  <si>
    <t>1 16 21040 04 0000 140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</si>
  <si>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t>
  </si>
  <si>
    <t>141 1 16 08010 01 6000 140</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</si>
  <si>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</si>
  <si>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141 1 16 08020 01 0000 140</t>
  </si>
  <si>
    <t xml:space="preserve">Денежные взыскания (штрафы) за административные правонарушения в области государственного регулирования производства и оборота табачной продукции
</t>
  </si>
  <si>
    <t>1 16 25000 01 0000 140</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</si>
  <si>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</si>
  <si>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1 16 25010 01 0000 140</t>
  </si>
  <si>
    <t>Денежные взыскания (штрафы) за нарушение законодательства о недрах</t>
  </si>
  <si>
    <t>1 16 25020 01 0000 140</t>
  </si>
  <si>
    <t>Денежные взыскания (штрафы) за нарушение законодательства об особо охраняемых природных территориях</t>
  </si>
  <si>
    <t>1 16 25030 01 0000 140</t>
  </si>
  <si>
    <t>Денежные взыскания (штрафы) за нарушение законодательства об охране и использовании животного мира</t>
  </si>
  <si>
    <t>1 16 25040 01 0000 140</t>
  </si>
  <si>
    <t>Денежные взыскания (штрафы) за нарушение законодательства об экологической экспертизе</t>
  </si>
  <si>
    <t>1 16 25050 01 0000 140</t>
  </si>
  <si>
    <t>Денежные взыскания (штрафы) за нарушение законодательства в области охраны окружающей среды</t>
  </si>
  <si>
    <t>1 16 25060 01 0000 140</t>
  </si>
  <si>
    <t xml:space="preserve">Денежные взыскания (штрафы) за нарушение  земельного законодательства </t>
  </si>
  <si>
    <t>1 16 25070 01 0000 140</t>
  </si>
  <si>
    <t xml:space="preserve">Денежные взыскания (штрафы) за нарушение  лесного законодательства </t>
  </si>
  <si>
    <t>1 16 25080 01 0000 140</t>
  </si>
  <si>
    <t xml:space="preserve">Денежные взыскания (штрафы) за нарушение водного законодательства </t>
  </si>
  <si>
    <t>1 16 28000 01 0000 140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</si>
  <si>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</si>
  <si>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1 16 30000 01 0000 140</t>
  </si>
  <si>
    <t>Денежные взыскания (штрафы) за административные правонарушения в области дорожного движения</t>
  </si>
  <si>
    <t>188 1 16 30010 01 6000 140</t>
  </si>
  <si>
    <t xml:space="preserve">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t>
  </si>
  <si>
    <t>106 1 16 30030 01 6000 140</t>
  </si>
  <si>
    <t xml:space="preserve">Прочие денежные взыскания (штрафы) за правонарушения в области дорожного движения
</t>
  </si>
  <si>
    <t>188 1 16 30030 01 6000 140</t>
  </si>
  <si>
    <t>1 16 32000 04 0000 140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</si>
  <si>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</si>
  <si>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1 16 33000 04 0000 140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</si>
  <si>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</si>
  <si>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1 16 41000 01 0000 140</t>
  </si>
  <si>
    <t>Денежные взыскания (штрафы) за нарушение законодательства Российской Федерации об электроэнергетике</t>
  </si>
  <si>
    <t>1 16 43000 01 0000 140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</si>
  <si>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</si>
  <si>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1 16 51020 02 0000 140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</si>
  <si>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</si>
  <si>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1 16 90000 00 0000 140</t>
  </si>
  <si>
    <t>Прочие поступления от денежных взысканий (штрафов) и иных сумм в возмещение ущерба</t>
  </si>
  <si>
    <t>1 16 90040 04 0000 140</t>
  </si>
  <si>
    <t>Прочие поступления от денежных взысканий (штрафов) и иных сумм в возмещение ущерба, зачисляемые в  бюджеты городских округов</t>
  </si>
  <si>
    <t>1 17 00000 00 0000 000</t>
  </si>
  <si>
    <t>ПРОЧИЕ НЕНАЛОГОВЫЕ ДОХОДЫ</t>
  </si>
  <si>
    <t>1 17 01040 04 0000 180</t>
  </si>
  <si>
    <t>Невыясненные поступления, зачисляемые в бюджеты городских округов</t>
  </si>
  <si>
    <t>1 17 05040 04 0000 180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</si>
  <si>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</si>
  <si>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</si>
  <si>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</si>
  <si>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</si>
  <si>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</si>
  <si>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</si>
  <si>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Дотации бюджетам субъектов Российской Федерации и муниципальных образований</t>
  </si>
  <si>
    <t>2 02 01001 04 0000 151</t>
  </si>
  <si>
    <t>Дотации бюджетам городских округов на выравнивание бюджетной обеспеченности</t>
  </si>
  <si>
    <t>2 02 02000 00 0000 151</t>
  </si>
  <si>
    <t>Субсидии бюджетам субъектов Российской Федерации и муниципальных образований (межбюджетные субсидии)</t>
  </si>
  <si>
    <t>2 02 03000 00 0000 151</t>
  </si>
  <si>
    <t>Субвенции бюджетам субъектов Российской Федерации и муниципальных образований</t>
  </si>
  <si>
    <t>2 02 03002 04 0000 151</t>
  </si>
  <si>
    <t>Субвенции бюджетам городских округов на осуществление полномочий по подготовке проведения статистических переписей</t>
  </si>
  <si>
    <t>2 02 03003 04 0000 151</t>
  </si>
  <si>
    <t>Субвенции бюджетам городских округов на государственную регистрацию актов гражданского состояния</t>
  </si>
  <si>
    <t>2 02 03007 04 0000 151</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</si>
  <si>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</si>
  <si>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2 02 03021 04 0000 151</t>
  </si>
  <si>
    <t>Субвенции бюджетам городских округов на ежемесячное денежное вознаграждение за классное руководство</t>
  </si>
  <si>
    <t>2 02 03024 04 0000 151</t>
  </si>
  <si>
    <t>Субвенции бюджетам городских округов на выполнение передаваемых полномочий субъектов Российской Федерации</t>
  </si>
  <si>
    <t>2 02 03026 04 0000 151</t>
  </si>
  <si>
    <t xml:space="preserve">Субвенции бюджетам городских округов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t>
  </si>
  <si>
    <t>2 02 03029 04 0000 151</t>
  </si>
  <si>
    <t xml:space="preserve">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t>
  </si>
  <si>
    <t>2 02 03030 04 0000 151</t>
  </si>
  <si>
    <t>Субвенции бюджетам городских округов на 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проходившихвоенную службу в период с 22 июня 1941 года по 3 сентября 1945 года, граждан, награжденных знаком "Жителю блокадного Ленинграда", лиц, работающих на военных объектах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t>
  </si>
  <si>
    <t>2 02 03034 04 0000 151</t>
  </si>
  <si>
    <t>Субвенции бюджетам городских округов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</si>
  <si>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2 02 03055 04 0000 151</t>
  </si>
  <si>
    <t xml:space="preserve">Субсидии бюджетам городских округов  на денежные выплаты медицинскому персоналу фельдшерско-акушерских пунктов, врачам, фельдшерам и медицинским сестрам скорой медицинской помощи </t>
  </si>
  <si>
    <t>2 02 03069 04 0000 151</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</si>
  <si>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</si>
  <si>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2 02 03070 04 0000 151</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</si>
  <si>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</si>
  <si>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2 02 03999 04 0000 151</t>
  </si>
  <si>
    <t xml:space="preserve">Прочие субвенции бюджетам городских округов </t>
  </si>
  <si>
    <t>2 02 04000 00 0000 151</t>
  </si>
  <si>
    <t>Иные межбюджетные трансферты</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</si>
  <si>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</si>
  <si>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</si>
  <si>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2 18 04010 04 0000 151</t>
  </si>
  <si>
    <t xml:space="preserve">Доходы бюджетов городских округов от возврата бюджетными учреждениями остатков субсидий прошлых лет </t>
  </si>
  <si>
    <t>2 19 00000 00 0000 000</t>
  </si>
  <si>
    <t>Возврат остатков субсидий, субвенций и иных межбюджетных трансфертов, имеющих целевое назначение, прошлых лет</t>
  </si>
  <si>
    <t>2 19 04000 04 0000 151</t>
  </si>
  <si>
    <t>Возврат остатков субсидий, субвенций и иных межбюджетных трансфертов, имеющих целевое назначение, прошлых лет из бюджетов городских округов</t>
  </si>
  <si>
    <t>ИТОГО ДОХОДОВ</t>
  </si>
  <si>
    <t>Доходы бюджета города Кудымкара по кодам видов доходов, подвидов доходов,</t>
  </si>
  <si>
    <t>класификации операций сектора государственного управления</t>
  </si>
  <si>
    <t>по состоянию на 01.01.2016 года</t>
  </si>
  <si>
    <t>к решению Кудымкарской городской Думы</t>
  </si>
  <si>
    <t>Приложение 2</t>
  </si>
  <si>
    <t>(тыс.руб.)</t>
  </si>
  <si>
    <t>от 27.05.2016 г. № 32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</si>
</sst>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0"/>
      <name val="Arial Cyr"/>
      <charset val="204"/>
    </font>
    <font>
      <sz val="10"/>
      <name val="Arial Cyr"/>
      <charset val="204"/>
    </font>
    <font>
      <sz val="12"/>
      <name val="Times New Roman"/>
      <family val="1"/>
      <charset val="204"/>
    </font>
    <font>
      <b/>
      <sz val="12"/>
      <name val="Times New Roman"/>
      <family val="1"/>
      <charset val="204"/>
    </font>
    <font>
      <b/>
      <sz val="10"/>
      <name val="Times New Roman"/>
      <family val="1"/>
      <charset val="204"/>
    </font>
    <font>
      <sz val="10"/>
      <name val="Times New Roman"/>
      <family val="1"/>
      <charset val="204"/>
    </font>
    <font>
      <sz val="10"/>
      <name val="Times New Roman Cyr"/>
      <family val="1"/>
      <charset val="204"/>
    </font>
    <font>
      <b/>
      <sz val="9"/>
      <name val="Times New Roman"/>
      <family val="1"/>
      <charset val="204"/>
    </font>
    <font>
      <sz val="9"/>
      <name val="Times New Roman"/>
      <family val="1"/>
      <charset val="204"/>
    </font>
    <font>
      <sz val="10"/>
      <name val="Times New Roman Cyr"/>
      <charset val="204"/>
    </font>
    <font>
      <sz val="1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2" tint="-0.249977111117893"/>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1" fillId="0" borderId="0"/>
  </cellStyleXfs>
  <cellXfs count="84">
    <xf numFmtId="0" fontId="0" fillId="0" borderId="0" xfId="0"/>
    <xf numFmtId="49" fontId="2" fillId="0" borderId="0" xfId="0" applyNumberFormat="1" applyFont="1" applyAlignment="1">
      <alignment horizontal="left" wrapText="1"/>
    </xf>
    <xf numFmtId="0" fontId="0" fillId="0" borderId="0" xfId="0" applyFont="1"/>
    <xf numFmtId="49" fontId="2" fillId="0" borderId="0" xfId="0" applyNumberFormat="1" applyFont="1" applyAlignment="1">
      <alignment horizontal="right" wrapText="1"/>
    </xf>
    <xf numFmtId="0" fontId="2" fillId="0" borderId="0" xfId="0" applyFont="1" applyAlignment="1">
      <alignment horizontal="left" vertical="top"/>
    </xf>
    <xf numFmtId="0" fontId="2" fillId="0" borderId="0" xfId="0" applyFont="1" applyAlignment="1">
      <alignment horizontal="left"/>
    </xf>
    <xf numFmtId="0" fontId="2" fillId="2" borderId="0" xfId="0" applyFont="1" applyFill="1" applyAlignment="1">
      <alignment horizontal="left"/>
    </xf>
    <xf numFmtId="0" fontId="4" fillId="0" borderId="2" xfId="0" applyNumberFormat="1" applyFont="1" applyBorder="1" applyAlignment="1">
      <alignment horizontal="left" vertical="top" wrapText="1"/>
    </xf>
    <xf numFmtId="0" fontId="4" fillId="0" borderId="2" xfId="0" applyFont="1" applyBorder="1" applyAlignment="1">
      <alignment horizontal="left" vertical="top" wrapText="1"/>
    </xf>
    <xf numFmtId="164" fontId="4" fillId="0" borderId="3" xfId="1" applyNumberFormat="1" applyFont="1" applyBorder="1" applyAlignment="1">
      <alignment horizontal="center" vertical="top"/>
    </xf>
    <xf numFmtId="0" fontId="5" fillId="0" borderId="3" xfId="0" applyNumberFormat="1" applyFont="1" applyBorder="1" applyAlignment="1">
      <alignment horizontal="left" vertical="top" wrapText="1"/>
    </xf>
    <xf numFmtId="0" fontId="5" fillId="0" borderId="3" xfId="0" applyFont="1" applyBorder="1" applyAlignment="1">
      <alignment horizontal="left" vertical="top" wrapText="1"/>
    </xf>
    <xf numFmtId="165" fontId="5" fillId="0" borderId="2" xfId="1" applyNumberFormat="1" applyFont="1" applyBorder="1" applyAlignment="1">
      <alignment horizontal="center" vertical="top"/>
    </xf>
    <xf numFmtId="164" fontId="5" fillId="0" borderId="3" xfId="1" applyNumberFormat="1" applyFont="1" applyBorder="1" applyAlignment="1">
      <alignment horizontal="center" vertical="top"/>
    </xf>
    <xf numFmtId="165" fontId="5" fillId="0" borderId="3" xfId="0" applyNumberFormat="1" applyFont="1" applyBorder="1" applyAlignment="1">
      <alignment horizontal="center" vertical="top" wrapText="1"/>
    </xf>
    <xf numFmtId="0" fontId="6" fillId="0" borderId="3" xfId="0" applyNumberFormat="1" applyFont="1" applyBorder="1" applyAlignment="1">
      <alignment horizontal="left" vertical="top" wrapText="1"/>
    </xf>
    <xf numFmtId="0" fontId="6" fillId="0" borderId="3" xfId="0" applyFont="1" applyBorder="1" applyAlignment="1">
      <alignment horizontal="left" vertical="top" wrapText="1"/>
    </xf>
    <xf numFmtId="165" fontId="5" fillId="0" borderId="2" xfId="0" applyNumberFormat="1" applyFont="1" applyBorder="1" applyAlignment="1">
      <alignment horizontal="center" vertical="top" wrapText="1"/>
    </xf>
    <xf numFmtId="0" fontId="5" fillId="0" borderId="3" xfId="0" applyNumberFormat="1" applyFont="1" applyBorder="1" applyAlignment="1" applyProtection="1">
      <alignment horizontal="left" vertical="top" wrapText="1"/>
    </xf>
    <xf numFmtId="165" fontId="5" fillId="0" borderId="3" xfId="0" applyNumberFormat="1" applyFont="1" applyBorder="1" applyAlignment="1" applyProtection="1">
      <alignment horizontal="center" vertical="top" wrapText="1"/>
    </xf>
    <xf numFmtId="0" fontId="5" fillId="0" borderId="4" xfId="0" applyFont="1" applyFill="1" applyBorder="1" applyAlignment="1">
      <alignment vertical="top"/>
    </xf>
    <xf numFmtId="0" fontId="5" fillId="0" borderId="3" xfId="0" applyFont="1" applyFill="1" applyBorder="1" applyAlignment="1">
      <alignment horizontal="left" vertical="top" wrapText="1"/>
    </xf>
    <xf numFmtId="0" fontId="7" fillId="0" borderId="4" xfId="0" applyFont="1" applyFill="1" applyBorder="1" applyAlignment="1">
      <alignment vertical="top"/>
    </xf>
    <xf numFmtId="0" fontId="7" fillId="3" borderId="3" xfId="0" applyFont="1" applyFill="1" applyBorder="1" applyAlignment="1">
      <alignment horizontal="left" vertical="top" wrapText="1"/>
    </xf>
    <xf numFmtId="165" fontId="4" fillId="3" borderId="2" xfId="1" applyNumberFormat="1" applyFont="1" applyFill="1" applyBorder="1" applyAlignment="1">
      <alignment horizontal="center" vertical="top"/>
    </xf>
    <xf numFmtId="165" fontId="5" fillId="2" borderId="2" xfId="1" applyNumberFormat="1" applyFont="1" applyFill="1" applyBorder="1" applyAlignment="1">
      <alignment horizontal="center" vertical="top"/>
    </xf>
    <xf numFmtId="0" fontId="8" fillId="2" borderId="4" xfId="0" applyFont="1" applyFill="1" applyBorder="1" applyAlignment="1">
      <alignment vertical="top"/>
    </xf>
    <xf numFmtId="0" fontId="5" fillId="2" borderId="3" xfId="0" applyFont="1" applyFill="1" applyBorder="1" applyAlignment="1">
      <alignment horizontal="left" vertical="top" wrapText="1"/>
    </xf>
    <xf numFmtId="165" fontId="5" fillId="2" borderId="2" xfId="0" applyNumberFormat="1" applyFont="1" applyFill="1" applyBorder="1" applyAlignment="1">
      <alignment horizontal="center" vertical="top" wrapText="1"/>
    </xf>
    <xf numFmtId="0" fontId="0" fillId="2" borderId="0" xfId="0" applyFont="1" applyFill="1"/>
    <xf numFmtId="0" fontId="5" fillId="2" borderId="4" xfId="0" applyFont="1" applyFill="1" applyBorder="1" applyAlignment="1">
      <alignment vertical="top"/>
    </xf>
    <xf numFmtId="0" fontId="8" fillId="2" borderId="4" xfId="0" applyFont="1" applyFill="1" applyBorder="1" applyAlignment="1">
      <alignment horizontal="left" vertical="top"/>
    </xf>
    <xf numFmtId="0" fontId="8" fillId="0" borderId="4" xfId="0" applyFont="1" applyFill="1" applyBorder="1" applyAlignment="1">
      <alignment vertical="center"/>
    </xf>
    <xf numFmtId="0" fontId="5" fillId="0" borderId="3" xfId="0" applyFont="1" applyFill="1" applyBorder="1" applyAlignment="1">
      <alignment horizontal="left" vertical="center" wrapText="1"/>
    </xf>
    <xf numFmtId="165" fontId="5" fillId="0" borderId="2" xfId="0" applyNumberFormat="1" applyFont="1" applyBorder="1" applyAlignment="1">
      <alignment horizontal="center" vertical="center" wrapText="1"/>
    </xf>
    <xf numFmtId="0" fontId="0" fillId="0" borderId="0" xfId="0" applyAlignment="1">
      <alignment vertical="center"/>
    </xf>
    <xf numFmtId="0" fontId="7" fillId="3" borderId="5" xfId="0" applyFont="1" applyFill="1" applyBorder="1" applyAlignment="1">
      <alignment horizontal="center" vertical="center"/>
    </xf>
    <xf numFmtId="0" fontId="4" fillId="3" borderId="3" xfId="0" applyFont="1" applyFill="1" applyBorder="1" applyAlignment="1">
      <alignment horizontal="left" vertical="center" wrapText="1"/>
    </xf>
    <xf numFmtId="165" fontId="4" fillId="3" borderId="2" xfId="0" applyNumberFormat="1" applyFont="1" applyFill="1" applyBorder="1" applyAlignment="1">
      <alignment horizontal="center" vertical="center" wrapText="1"/>
    </xf>
    <xf numFmtId="0" fontId="4" fillId="4" borderId="4" xfId="0" applyFont="1" applyFill="1" applyBorder="1" applyAlignment="1">
      <alignment horizontal="center" vertical="top"/>
    </xf>
    <xf numFmtId="0" fontId="4" fillId="4" borderId="3" xfId="0" applyFont="1" applyFill="1" applyBorder="1" applyAlignment="1">
      <alignment horizontal="left" vertical="top" wrapText="1"/>
    </xf>
    <xf numFmtId="165" fontId="4" fillId="4" borderId="2" xfId="0" applyNumberFormat="1" applyFont="1" applyFill="1" applyBorder="1" applyAlignment="1">
      <alignment horizontal="center" vertical="top" wrapText="1"/>
    </xf>
    <xf numFmtId="0" fontId="4" fillId="3" borderId="4" xfId="0" applyFont="1" applyFill="1" applyBorder="1" applyAlignment="1">
      <alignment horizontal="center" vertical="top"/>
    </xf>
    <xf numFmtId="0" fontId="4" fillId="3" borderId="3" xfId="0" applyFont="1" applyFill="1" applyBorder="1" applyAlignment="1">
      <alignment horizontal="left" vertical="top" wrapText="1"/>
    </xf>
    <xf numFmtId="165" fontId="4" fillId="3" borderId="2" xfId="0" applyNumberFormat="1" applyFont="1" applyFill="1" applyBorder="1" applyAlignment="1">
      <alignment horizontal="center" vertical="top" wrapText="1"/>
    </xf>
    <xf numFmtId="0" fontId="4" fillId="3" borderId="4" xfId="0" applyFont="1" applyFill="1" applyBorder="1" applyAlignment="1">
      <alignment horizontal="center" vertical="center"/>
    </xf>
    <xf numFmtId="0" fontId="5" fillId="3" borderId="3" xfId="0" applyFont="1" applyFill="1" applyBorder="1" applyAlignment="1">
      <alignment horizontal="left" vertical="center" wrapText="1"/>
    </xf>
    <xf numFmtId="0" fontId="4" fillId="3" borderId="5" xfId="0" applyFont="1" applyFill="1" applyBorder="1" applyAlignment="1">
      <alignment horizontal="center" vertical="center"/>
    </xf>
    <xf numFmtId="0" fontId="5" fillId="3" borderId="3" xfId="0" applyFont="1" applyFill="1" applyBorder="1" applyAlignment="1">
      <alignment horizontal="left" vertical="top" wrapText="1"/>
    </xf>
    <xf numFmtId="4" fontId="0" fillId="0" borderId="0" xfId="0" applyNumberFormat="1" applyAlignment="1">
      <alignment horizontal="center" vertical="top"/>
    </xf>
    <xf numFmtId="0" fontId="4" fillId="3" borderId="5" xfId="0" applyFont="1" applyFill="1" applyBorder="1" applyAlignment="1">
      <alignment horizontal="center" vertical="top"/>
    </xf>
    <xf numFmtId="4" fontId="5" fillId="3" borderId="3" xfId="0" applyNumberFormat="1" applyFont="1" applyFill="1" applyBorder="1" applyAlignment="1">
      <alignment horizontal="left" vertical="top" wrapText="1"/>
    </xf>
    <xf numFmtId="0" fontId="9" fillId="0" borderId="3" xfId="0" applyNumberFormat="1" applyFont="1" applyBorder="1" applyAlignment="1">
      <alignment horizontal="left" vertical="top" wrapText="1"/>
    </xf>
    <xf numFmtId="0" fontId="4" fillId="0" borderId="3" xfId="0" applyNumberFormat="1" applyFont="1" applyBorder="1" applyAlignment="1">
      <alignment horizontal="left" vertical="top" wrapText="1"/>
    </xf>
    <xf numFmtId="165" fontId="4" fillId="0" borderId="2" xfId="1" applyNumberFormat="1" applyFont="1" applyBorder="1" applyAlignment="1">
      <alignment horizontal="center" vertical="top"/>
    </xf>
    <xf numFmtId="3" fontId="5" fillId="0" borderId="3" xfId="0" applyNumberFormat="1" applyFont="1" applyBorder="1" applyAlignment="1">
      <alignment horizontal="left" vertical="top" wrapText="1"/>
    </xf>
    <xf numFmtId="0" fontId="0" fillId="0" borderId="0" xfId="0" applyAlignment="1">
      <alignment horizontal="center" vertical="top"/>
    </xf>
    <xf numFmtId="0" fontId="6" fillId="0" borderId="3" xfId="2" applyFont="1" applyBorder="1" applyAlignment="1">
      <alignment horizontal="left" vertical="top" wrapText="1"/>
    </xf>
    <xf numFmtId="165" fontId="5" fillId="2" borderId="3" xfId="0" applyNumberFormat="1" applyFont="1" applyFill="1" applyBorder="1" applyAlignment="1">
      <alignment horizontal="center" vertical="top"/>
    </xf>
    <xf numFmtId="165" fontId="5" fillId="2" borderId="2" xfId="0" applyNumberFormat="1" applyFont="1" applyFill="1" applyBorder="1" applyAlignment="1">
      <alignment horizontal="center" vertical="top"/>
    </xf>
    <xf numFmtId="0" fontId="4" fillId="0" borderId="3" xfId="0" applyNumberFormat="1" applyFont="1" applyBorder="1" applyAlignment="1" applyProtection="1">
      <alignment horizontal="left" vertical="top" wrapText="1"/>
    </xf>
    <xf numFmtId="165" fontId="4" fillId="0" borderId="3" xfId="1" applyNumberFormat="1" applyFont="1" applyBorder="1" applyAlignment="1">
      <alignment horizontal="center" vertical="top"/>
    </xf>
    <xf numFmtId="164" fontId="5" fillId="0" borderId="0" xfId="1" applyNumberFormat="1" applyFont="1" applyBorder="1" applyAlignment="1">
      <alignment horizontal="center" vertical="top"/>
    </xf>
    <xf numFmtId="165" fontId="5" fillId="2" borderId="3" xfId="0" applyNumberFormat="1" applyFont="1" applyFill="1" applyBorder="1" applyAlignment="1">
      <alignment horizontal="center" vertical="top" wrapText="1"/>
    </xf>
    <xf numFmtId="165" fontId="0" fillId="2" borderId="0" xfId="0" applyNumberFormat="1" applyFont="1" applyFill="1"/>
    <xf numFmtId="165" fontId="4" fillId="2" borderId="2" xfId="1" applyNumberFormat="1" applyFont="1" applyFill="1" applyBorder="1" applyAlignment="1">
      <alignment horizontal="center" vertical="top"/>
    </xf>
    <xf numFmtId="165" fontId="5" fillId="2" borderId="3" xfId="0" applyNumberFormat="1" applyFont="1" applyFill="1" applyBorder="1" applyAlignment="1" applyProtection="1">
      <alignment horizontal="center" vertical="top" wrapText="1"/>
    </xf>
    <xf numFmtId="165" fontId="5" fillId="2" borderId="2" xfId="0" applyNumberFormat="1" applyFont="1" applyFill="1" applyBorder="1" applyAlignment="1">
      <alignment horizontal="center" vertical="center" wrapText="1"/>
    </xf>
    <xf numFmtId="165" fontId="4" fillId="2" borderId="3" xfId="1" applyNumberFormat="1" applyFont="1" applyFill="1" applyBorder="1" applyAlignment="1">
      <alignment horizontal="center" vertical="top"/>
    </xf>
    <xf numFmtId="0" fontId="5" fillId="0" borderId="0" xfId="0" applyFont="1"/>
    <xf numFmtId="0" fontId="5" fillId="2" borderId="0" xfId="0" applyFont="1" applyFill="1"/>
    <xf numFmtId="0" fontId="10" fillId="0" borderId="0" xfId="0" applyFont="1"/>
    <xf numFmtId="0" fontId="10" fillId="0" borderId="0" xfId="0" applyFont="1" applyAlignment="1">
      <alignment horizontal="right"/>
    </xf>
    <xf numFmtId="0" fontId="5" fillId="0" borderId="0" xfId="0" applyFont="1" applyAlignment="1">
      <alignment horizontal="right"/>
    </xf>
    <xf numFmtId="0" fontId="0" fillId="0" borderId="0" xfId="0" applyFont="1" applyAlignment="1">
      <alignment horizontal="right"/>
    </xf>
    <xf numFmtId="0" fontId="3" fillId="0" borderId="0" xfId="0" applyFont="1" applyAlignment="1">
      <alignment horizontal="center" vertical="top"/>
    </xf>
    <xf numFmtId="0" fontId="0" fillId="0" borderId="0" xfId="0" applyAlignment="1"/>
    <xf numFmtId="0" fontId="4" fillId="0" borderId="1" xfId="0" applyNumberFormat="1" applyFont="1" applyBorder="1" applyAlignment="1">
      <alignment horizontal="center" vertical="top" wrapText="1"/>
    </xf>
    <xf numFmtId="0" fontId="1" fillId="0" borderId="2" xfId="0" applyFont="1" applyBorder="1" applyAlignment="1">
      <alignment horizontal="center" vertical="top" wrapText="1"/>
    </xf>
    <xf numFmtId="0" fontId="4" fillId="0" borderId="1" xfId="0" applyFont="1" applyBorder="1" applyAlignment="1">
      <alignment horizontal="center" vertical="top" wrapText="1"/>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0" fontId="5" fillId="2" borderId="1" xfId="0" applyFont="1" applyFill="1" applyBorder="1" applyAlignment="1">
      <alignment horizontal="center" vertical="top" wrapText="1"/>
    </xf>
    <xf numFmtId="0" fontId="5" fillId="2" borderId="2" xfId="0" applyFont="1" applyFill="1" applyBorder="1" applyAlignment="1">
      <alignment horizontal="center" vertical="top" wrapText="1"/>
    </xf>
  </cellXfs>
  <cellStyles count="3">
    <cellStyle name="Обычный" xfId="0" builtinId="0"/>
    <cellStyle name="Обычный_Брг_03_3 2" xfId="2"/>
    <cellStyle name="Процент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E175"/>
  <sheetViews>
    <sheetView tabSelected="1" zoomScaleNormal="100" workbookViewId="0">
      <selection activeCell="G6" sqref="G6"/>
    </sheetView>
  </sheetViews>
  <sheetFormatPr defaultRowHeight="12.75" x14ac:dyDescent="0.2"/>
  <cols>
    <col min="1" max="1" width="23.28515625" customWidth="1"/>
    <col min="2" max="2" width="69.140625" customWidth="1"/>
    <col min="3" max="3" width="13" style="2" customWidth="1"/>
    <col min="4" max="4" width="14.42578125" style="29" customWidth="1"/>
    <col min="5" max="5" width="11.85546875" style="2" customWidth="1"/>
  </cols>
  <sheetData>
    <row r="1" spans="1:5" s="69" customFormat="1" x14ac:dyDescent="0.2">
      <c r="E1" s="73" t="s">
        <v>282</v>
      </c>
    </row>
    <row r="2" spans="1:5" s="69" customFormat="1" x14ac:dyDescent="0.2">
      <c r="E2" s="73" t="s">
        <v>281</v>
      </c>
    </row>
    <row r="3" spans="1:5" s="69" customFormat="1" x14ac:dyDescent="0.2">
      <c r="E3" s="73" t="s">
        <v>284</v>
      </c>
    </row>
    <row r="4" spans="1:5" s="69" customFormat="1" ht="15" x14ac:dyDescent="0.25">
      <c r="C4" s="71"/>
      <c r="D4" s="71"/>
      <c r="E4" s="72"/>
    </row>
    <row r="5" spans="1:5" ht="15.75" x14ac:dyDescent="0.25">
      <c r="A5" s="3"/>
      <c r="B5" s="75" t="s">
        <v>278</v>
      </c>
      <c r="C5" s="76"/>
      <c r="D5" s="76"/>
      <c r="E5" s="76"/>
    </row>
    <row r="6" spans="1:5" ht="15.75" x14ac:dyDescent="0.25">
      <c r="A6" s="3"/>
      <c r="B6" s="75" t="s">
        <v>279</v>
      </c>
      <c r="C6" s="76"/>
      <c r="D6" s="76"/>
      <c r="E6" s="76"/>
    </row>
    <row r="7" spans="1:5" ht="15.75" x14ac:dyDescent="0.25">
      <c r="A7" s="3"/>
      <c r="B7" s="75" t="s">
        <v>280</v>
      </c>
      <c r="C7" s="76"/>
      <c r="D7" s="76"/>
      <c r="E7" s="76"/>
    </row>
    <row r="8" spans="1:5" ht="15.75" x14ac:dyDescent="0.25">
      <c r="A8" s="1"/>
      <c r="B8" s="4"/>
      <c r="C8" s="5"/>
      <c r="D8" s="6"/>
      <c r="E8" s="74" t="s">
        <v>283</v>
      </c>
    </row>
    <row r="9" spans="1:5" ht="12.75" customHeight="1" x14ac:dyDescent="0.2">
      <c r="A9" s="77" t="s">
        <v>0</v>
      </c>
      <c r="B9" s="79" t="s">
        <v>1</v>
      </c>
      <c r="C9" s="80" t="s">
        <v>2</v>
      </c>
      <c r="D9" s="82" t="s">
        <v>3</v>
      </c>
      <c r="E9" s="80" t="s">
        <v>4</v>
      </c>
    </row>
    <row r="10" spans="1:5" ht="40.5" customHeight="1" x14ac:dyDescent="0.2">
      <c r="A10" s="78"/>
      <c r="B10" s="78"/>
      <c r="C10" s="81"/>
      <c r="D10" s="83"/>
      <c r="E10" s="81"/>
    </row>
    <row r="11" spans="1:5" ht="17.45" customHeight="1" x14ac:dyDescent="0.2">
      <c r="A11" s="7" t="s">
        <v>5</v>
      </c>
      <c r="B11" s="8" t="s">
        <v>6</v>
      </c>
      <c r="C11" s="54">
        <f>SUM(C12+C24+C32+C50+C56+C62+C78+C87+C94+C145+C84+C18)</f>
        <v>197746.7</v>
      </c>
      <c r="D11" s="65">
        <f>SUM(D12+D24+D32+D50+D56+D62+D78+D87+D94+D145+D84+D18)</f>
        <v>196934.06443999999</v>
      </c>
      <c r="E11" s="9">
        <f>SUM(D11/C11)</f>
        <v>0.99589052277484269</v>
      </c>
    </row>
    <row r="12" spans="1:5" ht="18.600000000000001" customHeight="1" x14ac:dyDescent="0.2">
      <c r="A12" s="10" t="s">
        <v>7</v>
      </c>
      <c r="B12" s="11" t="s">
        <v>8</v>
      </c>
      <c r="C12" s="12">
        <f>SUM(C13)</f>
        <v>84873.4</v>
      </c>
      <c r="D12" s="25">
        <f>SUM(D13)</f>
        <v>82737.225600000005</v>
      </c>
      <c r="E12" s="13">
        <f>SUM(D12/C12)</f>
        <v>0.97483104953966748</v>
      </c>
    </row>
    <row r="13" spans="1:5" ht="18" customHeight="1" x14ac:dyDescent="0.2">
      <c r="A13" s="10" t="s">
        <v>9</v>
      </c>
      <c r="B13" s="11" t="s">
        <v>10</v>
      </c>
      <c r="C13" s="12">
        <f>SUM(C14:C17)</f>
        <v>84873.4</v>
      </c>
      <c r="D13" s="25">
        <f>SUM(D14:D17)</f>
        <v>82737.225600000005</v>
      </c>
      <c r="E13" s="13">
        <f t="shared" ref="E13:E76" si="0">SUM(D13/C13)</f>
        <v>0.97483104953966748</v>
      </c>
    </row>
    <row r="14" spans="1:5" ht="56.25" customHeight="1" x14ac:dyDescent="0.2">
      <c r="A14" s="10" t="s">
        <v>11</v>
      </c>
      <c r="B14" s="11" t="s">
        <v>12</v>
      </c>
      <c r="C14" s="14">
        <v>83980.4</v>
      </c>
      <c r="D14" s="63">
        <v>81756.814769999997</v>
      </c>
      <c r="E14" s="13">
        <f t="shared" si="0"/>
        <v>0.97352256919471691</v>
      </c>
    </row>
    <row r="15" spans="1:5" ht="81.75" customHeight="1" x14ac:dyDescent="0.2">
      <c r="A15" s="10" t="s">
        <v>13</v>
      </c>
      <c r="B15" s="11" t="s">
        <v>14</v>
      </c>
      <c r="C15" s="14">
        <v>373</v>
      </c>
      <c r="D15" s="63">
        <v>394.99131999999997</v>
      </c>
      <c r="E15" s="13">
        <f t="shared" si="0"/>
        <v>1.0589579624664878</v>
      </c>
    </row>
    <row r="16" spans="1:5" ht="33" customHeight="1" x14ac:dyDescent="0.2">
      <c r="A16" s="15" t="s">
        <v>15</v>
      </c>
      <c r="B16" s="16" t="s">
        <v>16</v>
      </c>
      <c r="C16" s="14">
        <v>405</v>
      </c>
      <c r="D16" s="63">
        <v>452.79467</v>
      </c>
      <c r="E16" s="13">
        <f t="shared" si="0"/>
        <v>1.1180115308641976</v>
      </c>
    </row>
    <row r="17" spans="1:5" ht="69.599999999999994" customHeight="1" x14ac:dyDescent="0.2">
      <c r="A17" s="10" t="s">
        <v>17</v>
      </c>
      <c r="B17" s="11" t="s">
        <v>18</v>
      </c>
      <c r="C17" s="14">
        <v>115</v>
      </c>
      <c r="D17" s="63">
        <v>132.62484000000001</v>
      </c>
      <c r="E17" s="13">
        <f t="shared" si="0"/>
        <v>1.1532594782608696</v>
      </c>
    </row>
    <row r="18" spans="1:5" ht="30" customHeight="1" x14ac:dyDescent="0.2">
      <c r="A18" s="10" t="s">
        <v>19</v>
      </c>
      <c r="B18" s="11" t="s">
        <v>20</v>
      </c>
      <c r="C18" s="17">
        <f>SUM(C19)</f>
        <v>2702.7000000000003</v>
      </c>
      <c r="D18" s="28">
        <f>SUM(D19)</f>
        <v>2626.7064300000002</v>
      </c>
      <c r="E18" s="13">
        <f t="shared" si="0"/>
        <v>0.97188235098235098</v>
      </c>
    </row>
    <row r="19" spans="1:5" ht="30" customHeight="1" x14ac:dyDescent="0.2">
      <c r="A19" s="10" t="s">
        <v>21</v>
      </c>
      <c r="B19" s="11" t="s">
        <v>22</v>
      </c>
      <c r="C19" s="17">
        <f>SUM(C20:C23)</f>
        <v>2702.7000000000003</v>
      </c>
      <c r="D19" s="28">
        <f>SUM(D20:D23)</f>
        <v>2626.7064300000002</v>
      </c>
      <c r="E19" s="13">
        <f t="shared" si="0"/>
        <v>0.97188235098235098</v>
      </c>
    </row>
    <row r="20" spans="1:5" ht="26.25" customHeight="1" x14ac:dyDescent="0.2">
      <c r="A20" s="10" t="s">
        <v>23</v>
      </c>
      <c r="B20" s="11" t="s">
        <v>24</v>
      </c>
      <c r="C20" s="17">
        <v>857.1</v>
      </c>
      <c r="D20" s="28">
        <v>915.67726000000005</v>
      </c>
      <c r="E20" s="13">
        <f t="shared" si="0"/>
        <v>1.0683435538443589</v>
      </c>
    </row>
    <row r="21" spans="1:5" ht="39" customHeight="1" x14ac:dyDescent="0.2">
      <c r="A21" s="10" t="s">
        <v>25</v>
      </c>
      <c r="B21" s="11" t="s">
        <v>26</v>
      </c>
      <c r="C21" s="17">
        <v>25.2</v>
      </c>
      <c r="D21" s="28">
        <v>24.80639</v>
      </c>
      <c r="E21" s="13">
        <f t="shared" si="0"/>
        <v>0.98438055555555559</v>
      </c>
    </row>
    <row r="22" spans="1:5" ht="40.5" customHeight="1" x14ac:dyDescent="0.2">
      <c r="A22" s="10" t="s">
        <v>27</v>
      </c>
      <c r="B22" s="11" t="s">
        <v>28</v>
      </c>
      <c r="C22" s="17">
        <v>1820.4</v>
      </c>
      <c r="D22" s="28">
        <v>1803.9944700000001</v>
      </c>
      <c r="E22" s="13">
        <f t="shared" si="0"/>
        <v>0.99098795319709954</v>
      </c>
    </row>
    <row r="23" spans="1:5" ht="42.75" customHeight="1" x14ac:dyDescent="0.2">
      <c r="A23" s="10" t="s">
        <v>29</v>
      </c>
      <c r="B23" s="11" t="s">
        <v>30</v>
      </c>
      <c r="C23" s="17">
        <v>0</v>
      </c>
      <c r="D23" s="28">
        <v>-117.77169000000001</v>
      </c>
      <c r="E23" s="13"/>
    </row>
    <row r="24" spans="1:5" ht="16.899999999999999" customHeight="1" x14ac:dyDescent="0.2">
      <c r="A24" s="10" t="s">
        <v>31</v>
      </c>
      <c r="B24" s="11" t="s">
        <v>32</v>
      </c>
      <c r="C24" s="12">
        <f>SUM(C28+C25+C31)</f>
        <v>31398.2</v>
      </c>
      <c r="D24" s="25">
        <f>SUM(D28+D25+D31)</f>
        <v>28802.63608</v>
      </c>
      <c r="E24" s="13">
        <f t="shared" si="0"/>
        <v>0.91733398984655168</v>
      </c>
    </row>
    <row r="25" spans="1:5" ht="17.45" customHeight="1" x14ac:dyDescent="0.2">
      <c r="A25" s="10" t="s">
        <v>33</v>
      </c>
      <c r="B25" s="11" t="s">
        <v>34</v>
      </c>
      <c r="C25" s="14">
        <f>SUM(C26:C27)</f>
        <v>30785</v>
      </c>
      <c r="D25" s="63">
        <f>SUM(D26:D27)</f>
        <v>28523.19643</v>
      </c>
      <c r="E25" s="13">
        <f t="shared" si="0"/>
        <v>0.92652903784310536</v>
      </c>
    </row>
    <row r="26" spans="1:5" ht="17.45" customHeight="1" x14ac:dyDescent="0.2">
      <c r="A26" s="10" t="s">
        <v>35</v>
      </c>
      <c r="B26" s="11" t="s">
        <v>34</v>
      </c>
      <c r="C26" s="17">
        <v>30737</v>
      </c>
      <c r="D26" s="28">
        <v>28439.663710000001</v>
      </c>
      <c r="E26" s="13">
        <f t="shared" si="0"/>
        <v>0.92525827862185639</v>
      </c>
    </row>
    <row r="27" spans="1:5" ht="31.15" customHeight="1" x14ac:dyDescent="0.2">
      <c r="A27" s="10" t="s">
        <v>36</v>
      </c>
      <c r="B27" s="11" t="s">
        <v>37</v>
      </c>
      <c r="C27" s="17">
        <v>48</v>
      </c>
      <c r="D27" s="28">
        <v>83.532719999999998</v>
      </c>
      <c r="E27" s="13">
        <f t="shared" si="0"/>
        <v>1.740265</v>
      </c>
    </row>
    <row r="28" spans="1:5" ht="18.600000000000001" customHeight="1" x14ac:dyDescent="0.2">
      <c r="A28" s="10" t="s">
        <v>38</v>
      </c>
      <c r="B28" s="11" t="s">
        <v>39</v>
      </c>
      <c r="C28" s="17">
        <f>SUM(C29:C30)</f>
        <v>478.2</v>
      </c>
      <c r="D28" s="28">
        <f>SUM(D29:D30)</f>
        <v>190.91605000000001</v>
      </c>
      <c r="E28" s="13">
        <f t="shared" si="0"/>
        <v>0.39923891677122547</v>
      </c>
    </row>
    <row r="29" spans="1:5" ht="18.600000000000001" customHeight="1" x14ac:dyDescent="0.2">
      <c r="A29" s="10" t="s">
        <v>40</v>
      </c>
      <c r="B29" s="11" t="s">
        <v>39</v>
      </c>
      <c r="C29" s="17">
        <v>478.2</v>
      </c>
      <c r="D29" s="28">
        <v>190.91605000000001</v>
      </c>
      <c r="E29" s="13">
        <f t="shared" si="0"/>
        <v>0.39923891677122547</v>
      </c>
    </row>
    <row r="30" spans="1:5" ht="29.45" hidden="1" customHeight="1" x14ac:dyDescent="0.2">
      <c r="A30" s="10" t="s">
        <v>41</v>
      </c>
      <c r="B30" s="11" t="s">
        <v>42</v>
      </c>
      <c r="C30" s="17"/>
      <c r="D30" s="28"/>
      <c r="E30" s="13" t="e">
        <f t="shared" si="0"/>
        <v>#DIV/0!</v>
      </c>
    </row>
    <row r="31" spans="1:5" ht="29.45" customHeight="1" x14ac:dyDescent="0.2">
      <c r="A31" s="10" t="s">
        <v>43</v>
      </c>
      <c r="B31" s="11" t="s">
        <v>44</v>
      </c>
      <c r="C31" s="17">
        <v>135</v>
      </c>
      <c r="D31" s="28">
        <v>88.523600000000002</v>
      </c>
      <c r="E31" s="13">
        <f t="shared" si="0"/>
        <v>0.65573037037037041</v>
      </c>
    </row>
    <row r="32" spans="1:5" ht="15.6" customHeight="1" x14ac:dyDescent="0.2">
      <c r="A32" s="10" t="s">
        <v>45</v>
      </c>
      <c r="B32" s="10" t="s">
        <v>46</v>
      </c>
      <c r="C32" s="12">
        <f>SUM(C40+C33+C35+C37+C45)</f>
        <v>51229.3</v>
      </c>
      <c r="D32" s="25">
        <f>SUM(D40+D33+D35+D37+D45)</f>
        <v>53799.45955</v>
      </c>
      <c r="E32" s="13">
        <f t="shared" si="0"/>
        <v>1.050169718305735</v>
      </c>
    </row>
    <row r="33" spans="1:5" ht="18" customHeight="1" x14ac:dyDescent="0.2">
      <c r="A33" s="10" t="s">
        <v>47</v>
      </c>
      <c r="B33" s="10" t="s">
        <v>48</v>
      </c>
      <c r="C33" s="12">
        <f>SUM(C34)</f>
        <v>4235</v>
      </c>
      <c r="D33" s="25">
        <f>SUM(D34)</f>
        <v>4500.1034399999999</v>
      </c>
      <c r="E33" s="13">
        <f t="shared" si="0"/>
        <v>1.0625982148760331</v>
      </c>
    </row>
    <row r="34" spans="1:5" ht="30" customHeight="1" x14ac:dyDescent="0.2">
      <c r="A34" s="10" t="s">
        <v>49</v>
      </c>
      <c r="B34" s="10" t="s">
        <v>50</v>
      </c>
      <c r="C34" s="14">
        <v>4235</v>
      </c>
      <c r="D34" s="63">
        <v>4500.1034399999999</v>
      </c>
      <c r="E34" s="13">
        <f t="shared" si="0"/>
        <v>1.0625982148760331</v>
      </c>
    </row>
    <row r="35" spans="1:5" ht="18.600000000000001" hidden="1" customHeight="1" x14ac:dyDescent="0.2">
      <c r="A35" s="10" t="s">
        <v>51</v>
      </c>
      <c r="B35" s="10" t="s">
        <v>52</v>
      </c>
      <c r="C35" s="17">
        <f>SUM(C36)</f>
        <v>0</v>
      </c>
      <c r="D35" s="28">
        <f>SUM(D36)</f>
        <v>0</v>
      </c>
      <c r="E35" s="13" t="e">
        <f t="shared" si="0"/>
        <v>#DIV/0!</v>
      </c>
    </row>
    <row r="36" spans="1:5" ht="25.5" hidden="1" customHeight="1" x14ac:dyDescent="0.2">
      <c r="A36" s="10" t="s">
        <v>53</v>
      </c>
      <c r="B36" s="10" t="s">
        <v>54</v>
      </c>
      <c r="C36" s="17"/>
      <c r="D36" s="28"/>
      <c r="E36" s="13" t="e">
        <f t="shared" si="0"/>
        <v>#DIV/0!</v>
      </c>
    </row>
    <row r="37" spans="1:5" ht="17.45" customHeight="1" x14ac:dyDescent="0.2">
      <c r="A37" s="10" t="s">
        <v>55</v>
      </c>
      <c r="B37" s="10" t="s">
        <v>56</v>
      </c>
      <c r="C37" s="17">
        <f>SUM(C38:C39)</f>
        <v>23403.3</v>
      </c>
      <c r="D37" s="28">
        <f>SUM(D38:D39)</f>
        <v>25104.909009999999</v>
      </c>
      <c r="E37" s="13">
        <f t="shared" si="0"/>
        <v>1.0727080800570861</v>
      </c>
    </row>
    <row r="38" spans="1:5" ht="18.600000000000001" customHeight="1" x14ac:dyDescent="0.2">
      <c r="A38" s="10" t="s">
        <v>57</v>
      </c>
      <c r="B38" s="10" t="s">
        <v>58</v>
      </c>
      <c r="C38" s="17">
        <v>2700</v>
      </c>
      <c r="D38" s="28">
        <v>2896.18462</v>
      </c>
      <c r="E38" s="13">
        <f t="shared" si="0"/>
        <v>1.0726609703703704</v>
      </c>
    </row>
    <row r="39" spans="1:5" ht="18" customHeight="1" x14ac:dyDescent="0.2">
      <c r="A39" s="10" t="s">
        <v>59</v>
      </c>
      <c r="B39" s="10" t="s">
        <v>60</v>
      </c>
      <c r="C39" s="17">
        <v>20703.3</v>
      </c>
      <c r="D39" s="28">
        <v>22208.724389999999</v>
      </c>
      <c r="E39" s="13">
        <f t="shared" si="0"/>
        <v>1.0727142238193912</v>
      </c>
    </row>
    <row r="40" spans="1:5" ht="18" hidden="1" customHeight="1" x14ac:dyDescent="0.2">
      <c r="A40" s="10" t="s">
        <v>61</v>
      </c>
      <c r="B40" s="10" t="s">
        <v>62</v>
      </c>
      <c r="C40" s="12">
        <f>SUM(C41+C43)</f>
        <v>0</v>
      </c>
      <c r="D40" s="25">
        <f>SUM(D41+D43)</f>
        <v>0</v>
      </c>
      <c r="E40" s="13"/>
    </row>
    <row r="41" spans="1:5" ht="28.5" hidden="1" customHeight="1" x14ac:dyDescent="0.2">
      <c r="A41" s="10" t="s">
        <v>63</v>
      </c>
      <c r="B41" s="10" t="s">
        <v>64</v>
      </c>
      <c r="C41" s="12">
        <f>SUM(C42)</f>
        <v>0</v>
      </c>
      <c r="D41" s="25">
        <f>SUM(D42)</f>
        <v>0</v>
      </c>
      <c r="E41" s="13"/>
    </row>
    <row r="42" spans="1:5" ht="39" hidden="1" customHeight="1" x14ac:dyDescent="0.2">
      <c r="A42" s="10" t="s">
        <v>65</v>
      </c>
      <c r="B42" s="10" t="s">
        <v>66</v>
      </c>
      <c r="C42" s="14"/>
      <c r="D42" s="63"/>
      <c r="E42" s="13"/>
    </row>
    <row r="43" spans="1:5" ht="28.5" hidden="1" customHeight="1" x14ac:dyDescent="0.2">
      <c r="A43" s="10" t="s">
        <v>67</v>
      </c>
      <c r="B43" s="10" t="s">
        <v>68</v>
      </c>
      <c r="C43" s="14">
        <f>SUM(C44)</f>
        <v>0</v>
      </c>
      <c r="D43" s="63">
        <f>SUM(D44)</f>
        <v>0</v>
      </c>
      <c r="E43" s="13"/>
    </row>
    <row r="44" spans="1:5" ht="42" hidden="1" customHeight="1" x14ac:dyDescent="0.2">
      <c r="A44" s="10" t="s">
        <v>69</v>
      </c>
      <c r="B44" s="10" t="s">
        <v>70</v>
      </c>
      <c r="C44" s="14"/>
      <c r="D44" s="63"/>
      <c r="E44" s="13"/>
    </row>
    <row r="45" spans="1:5" ht="18" customHeight="1" x14ac:dyDescent="0.2">
      <c r="A45" s="10" t="s">
        <v>61</v>
      </c>
      <c r="B45" s="10" t="s">
        <v>62</v>
      </c>
      <c r="C45" s="12">
        <f>SUM(C46+C48)</f>
        <v>23591</v>
      </c>
      <c r="D45" s="25">
        <f>SUM(D46+D48)</f>
        <v>24194.447099999998</v>
      </c>
      <c r="E45" s="13">
        <f t="shared" si="0"/>
        <v>1.0255795472849814</v>
      </c>
    </row>
    <row r="46" spans="1:5" ht="18.75" customHeight="1" x14ac:dyDescent="0.2">
      <c r="A46" s="10" t="s">
        <v>63</v>
      </c>
      <c r="B46" s="10" t="s">
        <v>71</v>
      </c>
      <c r="C46" s="12">
        <f>SUM(C47)</f>
        <v>16597</v>
      </c>
      <c r="D46" s="25">
        <f>SUM(D47)</f>
        <v>16750.307379999998</v>
      </c>
      <c r="E46" s="13">
        <f t="shared" si="0"/>
        <v>1.0092370536844006</v>
      </c>
    </row>
    <row r="47" spans="1:5" ht="28.5" customHeight="1" x14ac:dyDescent="0.2">
      <c r="A47" s="10" t="s">
        <v>65</v>
      </c>
      <c r="B47" s="10" t="s">
        <v>72</v>
      </c>
      <c r="C47" s="14">
        <v>16597</v>
      </c>
      <c r="D47" s="63">
        <v>16750.307379999998</v>
      </c>
      <c r="E47" s="13">
        <f t="shared" si="0"/>
        <v>1.0092370536844006</v>
      </c>
    </row>
    <row r="48" spans="1:5" ht="15" customHeight="1" x14ac:dyDescent="0.2">
      <c r="A48" s="10" t="s">
        <v>67</v>
      </c>
      <c r="B48" s="10" t="s">
        <v>73</v>
      </c>
      <c r="C48" s="14">
        <f>SUM(C49)</f>
        <v>6994</v>
      </c>
      <c r="D48" s="63">
        <f>SUM(D49)</f>
        <v>7444.1397200000001</v>
      </c>
      <c r="E48" s="13">
        <f t="shared" si="0"/>
        <v>1.0643608407206178</v>
      </c>
    </row>
    <row r="49" spans="1:5" ht="28.5" customHeight="1" x14ac:dyDescent="0.2">
      <c r="A49" s="10" t="s">
        <v>69</v>
      </c>
      <c r="B49" s="10" t="s">
        <v>74</v>
      </c>
      <c r="C49" s="14">
        <v>6994</v>
      </c>
      <c r="D49" s="63">
        <v>7444.1397200000001</v>
      </c>
      <c r="E49" s="13">
        <f t="shared" si="0"/>
        <v>1.0643608407206178</v>
      </c>
    </row>
    <row r="50" spans="1:5" ht="16.149999999999999" customHeight="1" x14ac:dyDescent="0.2">
      <c r="A50" s="18" t="s">
        <v>75</v>
      </c>
      <c r="B50" s="18" t="s">
        <v>76</v>
      </c>
      <c r="C50" s="19">
        <f>SUM(C51+C53)</f>
        <v>3459</v>
      </c>
      <c r="D50" s="66">
        <f>SUM(D51+D53)</f>
        <v>3745.7310600000001</v>
      </c>
      <c r="E50" s="13">
        <f t="shared" si="0"/>
        <v>1.08289420641804</v>
      </c>
    </row>
    <row r="51" spans="1:5" ht="28.5" customHeight="1" x14ac:dyDescent="0.2">
      <c r="A51" s="10" t="s">
        <v>77</v>
      </c>
      <c r="B51" s="10" t="s">
        <v>78</v>
      </c>
      <c r="C51" s="19">
        <f>SUM(C52)</f>
        <v>3439</v>
      </c>
      <c r="D51" s="66">
        <f>SUM(D52)</f>
        <v>3725.7310600000001</v>
      </c>
      <c r="E51" s="13">
        <f t="shared" si="0"/>
        <v>1.0833762896190753</v>
      </c>
    </row>
    <row r="52" spans="1:5" ht="28.5" customHeight="1" x14ac:dyDescent="0.2">
      <c r="A52" s="10" t="s">
        <v>79</v>
      </c>
      <c r="B52" s="10" t="s">
        <v>80</v>
      </c>
      <c r="C52" s="14">
        <v>3439</v>
      </c>
      <c r="D52" s="63">
        <v>3725.7310600000001</v>
      </c>
      <c r="E52" s="13">
        <f t="shared" si="0"/>
        <v>1.0833762896190753</v>
      </c>
    </row>
    <row r="53" spans="1:5" ht="28.5" customHeight="1" x14ac:dyDescent="0.2">
      <c r="A53" s="10" t="s">
        <v>81</v>
      </c>
      <c r="B53" s="10" t="s">
        <v>82</v>
      </c>
      <c r="C53" s="14">
        <f>SUM(C54+C55)</f>
        <v>20</v>
      </c>
      <c r="D53" s="63">
        <f>SUM(D54+D55)</f>
        <v>20</v>
      </c>
      <c r="E53" s="13">
        <f t="shared" si="0"/>
        <v>1</v>
      </c>
    </row>
    <row r="54" spans="1:5" ht="38.25" hidden="1" customHeight="1" x14ac:dyDescent="0.2">
      <c r="A54" s="10" t="s">
        <v>83</v>
      </c>
      <c r="B54" s="10" t="s">
        <v>84</v>
      </c>
      <c r="C54" s="14"/>
      <c r="D54" s="63"/>
      <c r="E54" s="13" t="e">
        <f t="shared" si="0"/>
        <v>#DIV/0!</v>
      </c>
    </row>
    <row r="55" spans="1:5" ht="29.25" customHeight="1" x14ac:dyDescent="0.2">
      <c r="A55" s="10" t="s">
        <v>85</v>
      </c>
      <c r="B55" s="10" t="s">
        <v>86</v>
      </c>
      <c r="C55" s="14">
        <v>20</v>
      </c>
      <c r="D55" s="63">
        <v>20</v>
      </c>
      <c r="E55" s="13">
        <f t="shared" si="0"/>
        <v>1</v>
      </c>
    </row>
    <row r="56" spans="1:5" ht="31.15" customHeight="1" x14ac:dyDescent="0.2">
      <c r="A56" s="10" t="s">
        <v>87</v>
      </c>
      <c r="B56" s="10" t="s">
        <v>88</v>
      </c>
      <c r="C56" s="14">
        <f>SUM(C59+C57)</f>
        <v>0</v>
      </c>
      <c r="D56" s="63">
        <f>SUM(D59+D57)</f>
        <v>-0.84292</v>
      </c>
      <c r="E56" s="13"/>
    </row>
    <row r="57" spans="1:5" ht="18.600000000000001" customHeight="1" x14ac:dyDescent="0.2">
      <c r="A57" s="10" t="s">
        <v>89</v>
      </c>
      <c r="B57" s="10" t="s">
        <v>90</v>
      </c>
      <c r="C57" s="12">
        <f>SUM(C58)</f>
        <v>0</v>
      </c>
      <c r="D57" s="25">
        <f>SUM(D58)</f>
        <v>-0.84292</v>
      </c>
      <c r="E57" s="13"/>
    </row>
    <row r="58" spans="1:5" ht="28.5" customHeight="1" x14ac:dyDescent="0.2">
      <c r="A58" s="10" t="s">
        <v>91</v>
      </c>
      <c r="B58" s="10" t="s">
        <v>92</v>
      </c>
      <c r="C58" s="14">
        <v>0</v>
      </c>
      <c r="D58" s="63">
        <v>-0.84292</v>
      </c>
      <c r="E58" s="13"/>
    </row>
    <row r="59" spans="1:5" ht="17.45" hidden="1" customHeight="1" x14ac:dyDescent="0.2">
      <c r="A59" s="10" t="s">
        <v>93</v>
      </c>
      <c r="B59" s="10" t="s">
        <v>94</v>
      </c>
      <c r="C59" s="12">
        <f>SUM(C60+C61)</f>
        <v>0</v>
      </c>
      <c r="D59" s="25">
        <f>SUM(D60+D61)</f>
        <v>0</v>
      </c>
      <c r="E59" s="13" t="e">
        <f t="shared" si="0"/>
        <v>#DIV/0!</v>
      </c>
    </row>
    <row r="60" spans="1:5" ht="38.25" hidden="1" customHeight="1" x14ac:dyDescent="0.2">
      <c r="A60" s="10" t="s">
        <v>95</v>
      </c>
      <c r="B60" s="10" t="s">
        <v>96</v>
      </c>
      <c r="C60" s="14"/>
      <c r="D60" s="63"/>
      <c r="E60" s="13" t="e">
        <f t="shared" si="0"/>
        <v>#DIV/0!</v>
      </c>
    </row>
    <row r="61" spans="1:5" ht="17.45" hidden="1" customHeight="1" x14ac:dyDescent="0.2">
      <c r="A61" s="10" t="s">
        <v>97</v>
      </c>
      <c r="B61" s="10" t="s">
        <v>98</v>
      </c>
      <c r="C61" s="14"/>
      <c r="D61" s="63"/>
      <c r="E61" s="13" t="e">
        <f t="shared" si="0"/>
        <v>#DIV/0!</v>
      </c>
    </row>
    <row r="62" spans="1:5" ht="30" customHeight="1" x14ac:dyDescent="0.2">
      <c r="A62" s="10" t="s">
        <v>99</v>
      </c>
      <c r="B62" s="10" t="s">
        <v>100</v>
      </c>
      <c r="C62" s="12">
        <f>SUM(C63+C65+C72+C75)</f>
        <v>14292.7</v>
      </c>
      <c r="D62" s="25">
        <f>SUM(D63+D65+D72+D75)</f>
        <v>14913.749289999998</v>
      </c>
      <c r="E62" s="13">
        <f t="shared" si="0"/>
        <v>1.0434522021731372</v>
      </c>
    </row>
    <row r="63" spans="1:5" ht="54" customHeight="1" x14ac:dyDescent="0.2">
      <c r="A63" s="10" t="s">
        <v>101</v>
      </c>
      <c r="B63" s="10" t="s">
        <v>102</v>
      </c>
      <c r="C63" s="12">
        <f>SUM(C64)</f>
        <v>588.70000000000005</v>
      </c>
      <c r="D63" s="25">
        <f>SUM(D64)</f>
        <v>588.66899999999998</v>
      </c>
      <c r="E63" s="13">
        <f t="shared" si="0"/>
        <v>0.99994734160013576</v>
      </c>
    </row>
    <row r="64" spans="1:5" ht="41.25" customHeight="1" x14ac:dyDescent="0.2">
      <c r="A64" s="10" t="s">
        <v>103</v>
      </c>
      <c r="B64" s="10" t="s">
        <v>104</v>
      </c>
      <c r="C64" s="12">
        <v>588.70000000000005</v>
      </c>
      <c r="D64" s="25">
        <v>588.66899999999998</v>
      </c>
      <c r="E64" s="13">
        <f t="shared" si="0"/>
        <v>0.99994734160013576</v>
      </c>
    </row>
    <row r="65" spans="1:5" ht="53.25" customHeight="1" x14ac:dyDescent="0.2">
      <c r="A65" s="10" t="s">
        <v>105</v>
      </c>
      <c r="B65" s="10" t="s">
        <v>106</v>
      </c>
      <c r="C65" s="12">
        <f>SUM(C66+C68+C70)</f>
        <v>13004</v>
      </c>
      <c r="D65" s="25">
        <f>SUM(D66+D68+D70)</f>
        <v>13818.133549999999</v>
      </c>
      <c r="E65" s="13">
        <f t="shared" si="0"/>
        <v>1.0626063941864041</v>
      </c>
    </row>
    <row r="66" spans="1:5" ht="55.9" customHeight="1" x14ac:dyDescent="0.2">
      <c r="A66" s="10" t="s">
        <v>107</v>
      </c>
      <c r="B66" s="10" t="s">
        <v>108</v>
      </c>
      <c r="C66" s="12">
        <v>4094.1</v>
      </c>
      <c r="D66" s="25">
        <v>4316.1857600000003</v>
      </c>
      <c r="E66" s="13">
        <f t="shared" si="0"/>
        <v>1.054245318873501</v>
      </c>
    </row>
    <row r="67" spans="1:5" ht="51" hidden="1" customHeight="1" x14ac:dyDescent="0.2">
      <c r="A67" s="10" t="s">
        <v>109</v>
      </c>
      <c r="B67" s="10" t="s">
        <v>110</v>
      </c>
      <c r="C67" s="14"/>
      <c r="D67" s="63"/>
      <c r="E67" s="13" t="e">
        <f t="shared" si="0"/>
        <v>#DIV/0!</v>
      </c>
    </row>
    <row r="68" spans="1:5" ht="54.6" customHeight="1" x14ac:dyDescent="0.2">
      <c r="A68" s="10" t="s">
        <v>111</v>
      </c>
      <c r="B68" s="10" t="s">
        <v>112</v>
      </c>
      <c r="C68" s="12">
        <f>SUM(C69)</f>
        <v>181.3</v>
      </c>
      <c r="D68" s="25">
        <f>SUM(D69)</f>
        <v>253.66730999999999</v>
      </c>
      <c r="E68" s="13">
        <f t="shared" si="0"/>
        <v>1.3991578047435189</v>
      </c>
    </row>
    <row r="69" spans="1:5" ht="41.25" customHeight="1" x14ac:dyDescent="0.2">
      <c r="A69" s="10" t="s">
        <v>113</v>
      </c>
      <c r="B69" s="10" t="s">
        <v>114</v>
      </c>
      <c r="C69" s="14">
        <v>181.3</v>
      </c>
      <c r="D69" s="63">
        <v>253.66730999999999</v>
      </c>
      <c r="E69" s="13">
        <f t="shared" si="0"/>
        <v>1.3991578047435189</v>
      </c>
    </row>
    <row r="70" spans="1:5" ht="30.75" customHeight="1" x14ac:dyDescent="0.2">
      <c r="A70" s="10" t="s">
        <v>115</v>
      </c>
      <c r="B70" s="10" t="s">
        <v>116</v>
      </c>
      <c r="C70" s="12">
        <f>SUM(C71)</f>
        <v>8728.6</v>
      </c>
      <c r="D70" s="25">
        <f>SUM(D71)</f>
        <v>9248.2804799999994</v>
      </c>
      <c r="E70" s="13">
        <f t="shared" si="0"/>
        <v>1.0595376669798133</v>
      </c>
    </row>
    <row r="71" spans="1:5" ht="30.75" customHeight="1" x14ac:dyDescent="0.2">
      <c r="A71" s="10" t="s">
        <v>117</v>
      </c>
      <c r="B71" s="10" t="s">
        <v>118</v>
      </c>
      <c r="C71" s="14">
        <v>8728.6</v>
      </c>
      <c r="D71" s="63">
        <v>9248.2804799999994</v>
      </c>
      <c r="E71" s="13">
        <f t="shared" si="0"/>
        <v>1.0595376669798133</v>
      </c>
    </row>
    <row r="72" spans="1:5" ht="19.899999999999999" hidden="1" customHeight="1" x14ac:dyDescent="0.2">
      <c r="A72" s="10" t="s">
        <v>119</v>
      </c>
      <c r="B72" s="10" t="s">
        <v>120</v>
      </c>
      <c r="C72" s="12">
        <f>SUM(C74)</f>
        <v>0</v>
      </c>
      <c r="D72" s="25">
        <f>SUM(D74)</f>
        <v>0</v>
      </c>
      <c r="E72" s="13" t="e">
        <f t="shared" si="0"/>
        <v>#DIV/0!</v>
      </c>
    </row>
    <row r="73" spans="1:5" ht="30.6" hidden="1" customHeight="1" x14ac:dyDescent="0.2">
      <c r="A73" s="10" t="s">
        <v>121</v>
      </c>
      <c r="B73" s="10" t="s">
        <v>122</v>
      </c>
      <c r="C73" s="12">
        <f>SUM(C74)</f>
        <v>0</v>
      </c>
      <c r="D73" s="25">
        <f>SUM(D74)</f>
        <v>0</v>
      </c>
      <c r="E73" s="13" t="e">
        <f t="shared" si="0"/>
        <v>#DIV/0!</v>
      </c>
    </row>
    <row r="74" spans="1:5" ht="38.25" hidden="1" customHeight="1" x14ac:dyDescent="0.2">
      <c r="A74" s="10" t="s">
        <v>123</v>
      </c>
      <c r="B74" s="10" t="s">
        <v>124</v>
      </c>
      <c r="C74" s="14"/>
      <c r="D74" s="63">
        <v>0</v>
      </c>
      <c r="E74" s="13" t="e">
        <f t="shared" si="0"/>
        <v>#DIV/0!</v>
      </c>
    </row>
    <row r="75" spans="1:5" ht="57.6" customHeight="1" x14ac:dyDescent="0.2">
      <c r="A75" s="10" t="s">
        <v>125</v>
      </c>
      <c r="B75" s="10" t="s">
        <v>126</v>
      </c>
      <c r="C75" s="17">
        <f>SUM(C77)</f>
        <v>700</v>
      </c>
      <c r="D75" s="28">
        <f>SUM(D77)</f>
        <v>506.94673999999998</v>
      </c>
      <c r="E75" s="13">
        <f t="shared" si="0"/>
        <v>0.72420962857142857</v>
      </c>
    </row>
    <row r="76" spans="1:5" ht="55.5" customHeight="1" x14ac:dyDescent="0.2">
      <c r="A76" s="10" t="s">
        <v>127</v>
      </c>
      <c r="B76" s="10" t="s">
        <v>128</v>
      </c>
      <c r="C76" s="17">
        <f>SUM(C77)</f>
        <v>700</v>
      </c>
      <c r="D76" s="28">
        <f>SUM(D77)</f>
        <v>506.94673999999998</v>
      </c>
      <c r="E76" s="13">
        <f t="shared" si="0"/>
        <v>0.72420962857142857</v>
      </c>
    </row>
    <row r="77" spans="1:5" ht="52.5" customHeight="1" x14ac:dyDescent="0.2">
      <c r="A77" s="10" t="s">
        <v>129</v>
      </c>
      <c r="B77" s="10" t="s">
        <v>130</v>
      </c>
      <c r="C77" s="17">
        <v>700</v>
      </c>
      <c r="D77" s="28">
        <v>506.94673999999998</v>
      </c>
      <c r="E77" s="13">
        <f t="shared" ref="E77:E140" si="1">SUM(D77/C77)</f>
        <v>0.72420962857142857</v>
      </c>
    </row>
    <row r="78" spans="1:5" ht="17.45" customHeight="1" x14ac:dyDescent="0.2">
      <c r="A78" s="10" t="s">
        <v>131</v>
      </c>
      <c r="B78" s="10" t="s">
        <v>132</v>
      </c>
      <c r="C78" s="12">
        <f>SUM(C79:C82)</f>
        <v>717.1</v>
      </c>
      <c r="D78" s="25">
        <f>SUM(D79:D82)</f>
        <v>480.70679999999999</v>
      </c>
      <c r="E78" s="13">
        <f t="shared" si="1"/>
        <v>0.67034834751080741</v>
      </c>
    </row>
    <row r="79" spans="1:5" ht="28.5" customHeight="1" x14ac:dyDescent="0.2">
      <c r="A79" s="10" t="s">
        <v>133</v>
      </c>
      <c r="B79" s="10" t="s">
        <v>134</v>
      </c>
      <c r="C79" s="12">
        <v>168</v>
      </c>
      <c r="D79" s="25">
        <v>63.082250000000002</v>
      </c>
      <c r="E79" s="13">
        <f t="shared" si="1"/>
        <v>0.37548958333333332</v>
      </c>
    </row>
    <row r="80" spans="1:5" ht="27.75" customHeight="1" x14ac:dyDescent="0.2">
      <c r="A80" s="10" t="s">
        <v>135</v>
      </c>
      <c r="B80" s="10" t="s">
        <v>136</v>
      </c>
      <c r="C80" s="12">
        <v>6.9</v>
      </c>
      <c r="D80" s="25">
        <v>4.1526500000000004</v>
      </c>
      <c r="E80" s="13">
        <f t="shared" si="1"/>
        <v>0.60183333333333333</v>
      </c>
    </row>
    <row r="81" spans="1:5" ht="19.899999999999999" customHeight="1" x14ac:dyDescent="0.2">
      <c r="A81" s="10" t="s">
        <v>137</v>
      </c>
      <c r="B81" s="10" t="s">
        <v>138</v>
      </c>
      <c r="C81" s="12">
        <v>42.7</v>
      </c>
      <c r="D81" s="25">
        <v>34.833210000000001</v>
      </c>
      <c r="E81" s="13">
        <f t="shared" si="1"/>
        <v>0.81576604215456672</v>
      </c>
    </row>
    <row r="82" spans="1:5" ht="18" customHeight="1" x14ac:dyDescent="0.2">
      <c r="A82" s="10" t="s">
        <v>139</v>
      </c>
      <c r="B82" s="10" t="s">
        <v>140</v>
      </c>
      <c r="C82" s="14">
        <v>499.5</v>
      </c>
      <c r="D82" s="63">
        <v>378.63869</v>
      </c>
      <c r="E82" s="13">
        <f t="shared" si="1"/>
        <v>0.75803541541541541</v>
      </c>
    </row>
    <row r="83" spans="1:5" ht="18" hidden="1" customHeight="1" x14ac:dyDescent="0.2">
      <c r="A83" s="10" t="s">
        <v>141</v>
      </c>
      <c r="B83" s="10" t="s">
        <v>142</v>
      </c>
      <c r="C83" s="14">
        <v>0</v>
      </c>
      <c r="D83" s="63"/>
      <c r="E83" s="13" t="e">
        <f t="shared" si="1"/>
        <v>#DIV/0!</v>
      </c>
    </row>
    <row r="84" spans="1:5" ht="29.25" customHeight="1" x14ac:dyDescent="0.2">
      <c r="A84" s="10" t="s">
        <v>143</v>
      </c>
      <c r="B84" s="10" t="s">
        <v>144</v>
      </c>
      <c r="C84" s="17">
        <f>SUM(C85:C86)</f>
        <v>329.8</v>
      </c>
      <c r="D84" s="28">
        <f>SUM(D85:D86)</f>
        <v>301.97212000000002</v>
      </c>
      <c r="E84" s="13">
        <f t="shared" si="1"/>
        <v>0.91562195269860525</v>
      </c>
    </row>
    <row r="85" spans="1:5" ht="30" customHeight="1" x14ac:dyDescent="0.2">
      <c r="A85" s="10" t="s">
        <v>145</v>
      </c>
      <c r="B85" s="10" t="s">
        <v>146</v>
      </c>
      <c r="C85" s="17">
        <v>108.5</v>
      </c>
      <c r="D85" s="28">
        <v>68.386870000000002</v>
      </c>
      <c r="E85" s="13">
        <f t="shared" si="1"/>
        <v>0.630293732718894</v>
      </c>
    </row>
    <row r="86" spans="1:5" ht="18" customHeight="1" x14ac:dyDescent="0.2">
      <c r="A86" s="10" t="s">
        <v>147</v>
      </c>
      <c r="B86" s="10" t="s">
        <v>148</v>
      </c>
      <c r="C86" s="17">
        <v>221.3</v>
      </c>
      <c r="D86" s="28">
        <v>233.58525</v>
      </c>
      <c r="E86" s="13">
        <f t="shared" si="1"/>
        <v>1.0555140081337551</v>
      </c>
    </row>
    <row r="87" spans="1:5" ht="17.45" customHeight="1" x14ac:dyDescent="0.2">
      <c r="A87" s="10" t="s">
        <v>149</v>
      </c>
      <c r="B87" s="10" t="s">
        <v>150</v>
      </c>
      <c r="C87" s="17">
        <f>SUM(C92+C88)</f>
        <v>5174</v>
      </c>
      <c r="D87" s="28">
        <f>SUM(D92+D88)</f>
        <v>5355.60599</v>
      </c>
      <c r="E87" s="13">
        <f t="shared" si="1"/>
        <v>1.0350997274835718</v>
      </c>
    </row>
    <row r="88" spans="1:5" ht="54" customHeight="1" x14ac:dyDescent="0.2">
      <c r="A88" s="20" t="s">
        <v>151</v>
      </c>
      <c r="B88" s="21" t="s">
        <v>152</v>
      </c>
      <c r="C88" s="17">
        <f>SUM(C89)</f>
        <v>3719</v>
      </c>
      <c r="D88" s="28">
        <f>SUM(D89)</f>
        <v>3719.3385499999999</v>
      </c>
      <c r="E88" s="13">
        <f t="shared" si="1"/>
        <v>1.0000910325356278</v>
      </c>
    </row>
    <row r="89" spans="1:5" ht="53.25" customHeight="1" x14ac:dyDescent="0.2">
      <c r="A89" s="20" t="s">
        <v>153</v>
      </c>
      <c r="B89" s="21" t="s">
        <v>154</v>
      </c>
      <c r="C89" s="17">
        <f>SUM(C90)</f>
        <v>3719</v>
      </c>
      <c r="D89" s="28">
        <f>SUM(D90)</f>
        <v>3719.3385499999999</v>
      </c>
      <c r="E89" s="13">
        <f t="shared" si="1"/>
        <v>1.0000910325356278</v>
      </c>
    </row>
    <row r="90" spans="1:5" ht="53.25" customHeight="1" x14ac:dyDescent="0.2">
      <c r="A90" s="20" t="s">
        <v>155</v>
      </c>
      <c r="B90" s="21" t="s">
        <v>156</v>
      </c>
      <c r="C90" s="17">
        <v>3719</v>
      </c>
      <c r="D90" s="28">
        <v>3719.3385499999999</v>
      </c>
      <c r="E90" s="13">
        <f t="shared" si="1"/>
        <v>1.0000910325356278</v>
      </c>
    </row>
    <row r="91" spans="1:5" ht="42" customHeight="1" x14ac:dyDescent="0.2">
      <c r="A91" s="20" t="s">
        <v>157</v>
      </c>
      <c r="B91" s="21" t="s">
        <v>158</v>
      </c>
      <c r="C91" s="17">
        <f>SUM(C92)</f>
        <v>1455</v>
      </c>
      <c r="D91" s="17">
        <f>SUM(D92)</f>
        <v>1636.2674400000001</v>
      </c>
      <c r="E91" s="13">
        <f t="shared" si="1"/>
        <v>1.1245824329896907</v>
      </c>
    </row>
    <row r="92" spans="1:5" ht="30" customHeight="1" x14ac:dyDescent="0.2">
      <c r="A92" s="20" t="s">
        <v>159</v>
      </c>
      <c r="B92" s="21" t="s">
        <v>160</v>
      </c>
      <c r="C92" s="17">
        <f t="shared" ref="C92:D92" si="2">SUM(C93)</f>
        <v>1455</v>
      </c>
      <c r="D92" s="17">
        <f t="shared" si="2"/>
        <v>1636.2674400000001</v>
      </c>
      <c r="E92" s="13">
        <f t="shared" si="1"/>
        <v>1.1245824329896907</v>
      </c>
    </row>
    <row r="93" spans="1:5" ht="26.25" customHeight="1" x14ac:dyDescent="0.2">
      <c r="A93" s="20" t="s">
        <v>161</v>
      </c>
      <c r="B93" s="21" t="s">
        <v>162</v>
      </c>
      <c r="C93" s="17">
        <v>1455</v>
      </c>
      <c r="D93" s="28">
        <v>1636.2674400000001</v>
      </c>
      <c r="E93" s="13">
        <f t="shared" si="1"/>
        <v>1.1245824329896907</v>
      </c>
    </row>
    <row r="94" spans="1:5" ht="15" customHeight="1" x14ac:dyDescent="0.2">
      <c r="A94" s="10" t="s">
        <v>163</v>
      </c>
      <c r="B94" s="10" t="s">
        <v>164</v>
      </c>
      <c r="C94" s="12">
        <f>SUM(C95+C98+C99+C104+C114+C115+C133+C100+C125+C132)</f>
        <v>3570.5</v>
      </c>
      <c r="D94" s="25">
        <f>SUM(D95+D98+D99+D104+D114+D115+D133+D100+D125+D132+D119+D120)</f>
        <v>4171.6514399999996</v>
      </c>
      <c r="E94" s="13">
        <f t="shared" si="1"/>
        <v>1.1683661784063855</v>
      </c>
    </row>
    <row r="95" spans="1:5" ht="15.75" customHeight="1" x14ac:dyDescent="0.2">
      <c r="A95" s="20" t="s">
        <v>165</v>
      </c>
      <c r="B95" s="21" t="s">
        <v>166</v>
      </c>
      <c r="C95" s="12">
        <f>SUM(C96:C97)</f>
        <v>307</v>
      </c>
      <c r="D95" s="25">
        <f>SUM(D96:D97)</f>
        <v>153.67026000000001</v>
      </c>
      <c r="E95" s="13">
        <f t="shared" si="1"/>
        <v>0.50055459283387627</v>
      </c>
    </row>
    <row r="96" spans="1:5" ht="39" customHeight="1" x14ac:dyDescent="0.2">
      <c r="A96" s="20" t="s">
        <v>167</v>
      </c>
      <c r="B96" s="21" t="s">
        <v>168</v>
      </c>
      <c r="C96" s="12">
        <v>255</v>
      </c>
      <c r="D96" s="25">
        <v>112.66518000000001</v>
      </c>
      <c r="E96" s="13">
        <f t="shared" si="1"/>
        <v>0.44182423529411768</v>
      </c>
    </row>
    <row r="97" spans="1:5" ht="44.25" customHeight="1" x14ac:dyDescent="0.2">
      <c r="A97" s="20" t="s">
        <v>169</v>
      </c>
      <c r="B97" s="21" t="s">
        <v>170</v>
      </c>
      <c r="C97" s="12">
        <v>52</v>
      </c>
      <c r="D97" s="25">
        <v>41.00508</v>
      </c>
      <c r="E97" s="13">
        <f t="shared" si="1"/>
        <v>0.78855923076923073</v>
      </c>
    </row>
    <row r="98" spans="1:5" ht="44.25" customHeight="1" x14ac:dyDescent="0.2">
      <c r="A98" s="20" t="s">
        <v>171</v>
      </c>
      <c r="B98" s="21" t="s">
        <v>172</v>
      </c>
      <c r="C98" s="12">
        <v>72</v>
      </c>
      <c r="D98" s="25">
        <v>211.78612000000001</v>
      </c>
      <c r="E98" s="13">
        <f t="shared" si="1"/>
        <v>2.9414738888888889</v>
      </c>
    </row>
    <row r="99" spans="1:5" ht="48" customHeight="1" x14ac:dyDescent="0.2">
      <c r="A99" s="20" t="s">
        <v>173</v>
      </c>
      <c r="B99" s="21" t="s">
        <v>174</v>
      </c>
      <c r="C99" s="12">
        <v>190</v>
      </c>
      <c r="D99" s="25">
        <v>131</v>
      </c>
      <c r="E99" s="13">
        <f t="shared" si="1"/>
        <v>0.68947368421052635</v>
      </c>
    </row>
    <row r="100" spans="1:5" ht="12.75" hidden="1" customHeight="1" x14ac:dyDescent="0.2">
      <c r="A100" s="20" t="s">
        <v>175</v>
      </c>
      <c r="B100" s="21"/>
      <c r="C100" s="12"/>
      <c r="D100" s="25"/>
      <c r="E100" s="13" t="e">
        <f t="shared" si="1"/>
        <v>#DIV/0!</v>
      </c>
    </row>
    <row r="101" spans="1:5" ht="38.25" hidden="1" customHeight="1" x14ac:dyDescent="0.2">
      <c r="A101" s="20" t="s">
        <v>176</v>
      </c>
      <c r="B101" s="21" t="s">
        <v>177</v>
      </c>
      <c r="C101" s="12"/>
      <c r="D101" s="25"/>
      <c r="E101" s="13" t="e">
        <f t="shared" si="1"/>
        <v>#DIV/0!</v>
      </c>
    </row>
    <row r="102" spans="1:5" ht="39" hidden="1" customHeight="1" x14ac:dyDescent="0.2">
      <c r="A102" s="22" t="s">
        <v>178</v>
      </c>
      <c r="B102" s="23" t="s">
        <v>179</v>
      </c>
      <c r="C102" s="24">
        <v>190</v>
      </c>
      <c r="D102" s="24">
        <v>100000</v>
      </c>
      <c r="E102" s="13">
        <f t="shared" si="1"/>
        <v>526.31578947368416</v>
      </c>
    </row>
    <row r="103" spans="1:5" ht="30" hidden="1" customHeight="1" x14ac:dyDescent="0.2">
      <c r="A103" s="22" t="s">
        <v>180</v>
      </c>
      <c r="B103" s="23" t="s">
        <v>181</v>
      </c>
      <c r="C103" s="24"/>
      <c r="D103" s="24">
        <v>26000</v>
      </c>
      <c r="E103" s="13" t="e">
        <f t="shared" si="1"/>
        <v>#DIV/0!</v>
      </c>
    </row>
    <row r="104" spans="1:5" ht="57" customHeight="1" x14ac:dyDescent="0.2">
      <c r="A104" s="20" t="s">
        <v>182</v>
      </c>
      <c r="B104" s="21" t="s">
        <v>183</v>
      </c>
      <c r="C104" s="12">
        <f>SUM(C105:C112)</f>
        <v>129.5</v>
      </c>
      <c r="D104" s="25">
        <v>94.5</v>
      </c>
      <c r="E104" s="13">
        <f t="shared" si="1"/>
        <v>0.72972972972972971</v>
      </c>
    </row>
    <row r="105" spans="1:5" ht="12.75" hidden="1" customHeight="1" x14ac:dyDescent="0.2">
      <c r="A105" s="20" t="s">
        <v>184</v>
      </c>
      <c r="B105" s="21" t="s">
        <v>185</v>
      </c>
      <c r="C105" s="17"/>
      <c r="D105" s="28"/>
      <c r="E105" s="13" t="e">
        <f t="shared" si="1"/>
        <v>#DIV/0!</v>
      </c>
    </row>
    <row r="106" spans="1:5" ht="25.5" hidden="1" customHeight="1" x14ac:dyDescent="0.2">
      <c r="A106" s="20" t="s">
        <v>186</v>
      </c>
      <c r="B106" s="21" t="s">
        <v>187</v>
      </c>
      <c r="C106" s="17"/>
      <c r="D106" s="28"/>
      <c r="E106" s="13" t="e">
        <f t="shared" si="1"/>
        <v>#DIV/0!</v>
      </c>
    </row>
    <row r="107" spans="1:5" ht="25.5" hidden="1" customHeight="1" x14ac:dyDescent="0.2">
      <c r="A107" s="20" t="s">
        <v>188</v>
      </c>
      <c r="B107" s="21" t="s">
        <v>189</v>
      </c>
      <c r="C107" s="17"/>
      <c r="D107" s="28"/>
      <c r="E107" s="13" t="e">
        <f t="shared" si="1"/>
        <v>#DIV/0!</v>
      </c>
    </row>
    <row r="108" spans="1:5" ht="25.5" hidden="1" customHeight="1" x14ac:dyDescent="0.2">
      <c r="A108" s="20" t="s">
        <v>190</v>
      </c>
      <c r="B108" s="21" t="s">
        <v>191</v>
      </c>
      <c r="C108" s="17"/>
      <c r="D108" s="28"/>
      <c r="E108" s="13" t="e">
        <f t="shared" si="1"/>
        <v>#DIV/0!</v>
      </c>
    </row>
    <row r="109" spans="1:5" s="29" customFormat="1" ht="25.5" x14ac:dyDescent="0.2">
      <c r="A109" s="26" t="s">
        <v>192</v>
      </c>
      <c r="B109" s="27" t="s">
        <v>193</v>
      </c>
      <c r="C109" s="28">
        <v>70</v>
      </c>
      <c r="D109" s="28">
        <v>55</v>
      </c>
      <c r="E109" s="13">
        <f t="shared" si="1"/>
        <v>0.7857142857142857</v>
      </c>
    </row>
    <row r="110" spans="1:5" s="29" customFormat="1" ht="12.75" hidden="1" customHeight="1" x14ac:dyDescent="0.2">
      <c r="A110" s="30" t="s">
        <v>194</v>
      </c>
      <c r="B110" s="27" t="s">
        <v>195</v>
      </c>
      <c r="C110" s="28">
        <v>59.5</v>
      </c>
      <c r="D110" s="28">
        <v>39500</v>
      </c>
      <c r="E110" s="13">
        <f t="shared" si="1"/>
        <v>663.86554621848734</v>
      </c>
    </row>
    <row r="111" spans="1:5" s="29" customFormat="1" ht="12.75" hidden="1" customHeight="1" x14ac:dyDescent="0.2">
      <c r="A111" s="30" t="s">
        <v>196</v>
      </c>
      <c r="B111" s="27" t="s">
        <v>197</v>
      </c>
      <c r="C111" s="28"/>
      <c r="D111" s="28"/>
      <c r="E111" s="13" t="e">
        <f t="shared" si="1"/>
        <v>#DIV/0!</v>
      </c>
    </row>
    <row r="112" spans="1:5" s="29" customFormat="1" ht="12.75" hidden="1" customHeight="1" x14ac:dyDescent="0.2">
      <c r="A112" s="30" t="s">
        <v>198</v>
      </c>
      <c r="B112" s="27" t="s">
        <v>199</v>
      </c>
      <c r="C112" s="28"/>
      <c r="D112" s="28"/>
      <c r="E112" s="13" t="e">
        <f t="shared" si="1"/>
        <v>#DIV/0!</v>
      </c>
    </row>
    <row r="113" spans="1:5" s="29" customFormat="1" ht="12.75" customHeight="1" x14ac:dyDescent="0.2">
      <c r="A113" s="31" t="s">
        <v>194</v>
      </c>
      <c r="B113" s="27" t="s">
        <v>195</v>
      </c>
      <c r="C113" s="28">
        <v>59.5</v>
      </c>
      <c r="D113" s="28">
        <v>39.5</v>
      </c>
      <c r="E113" s="13">
        <f t="shared" si="1"/>
        <v>0.66386554621848737</v>
      </c>
    </row>
    <row r="114" spans="1:5" s="35" customFormat="1" ht="45.75" customHeight="1" x14ac:dyDescent="0.2">
      <c r="A114" s="32" t="s">
        <v>200</v>
      </c>
      <c r="B114" s="33" t="s">
        <v>201</v>
      </c>
      <c r="C114" s="34">
        <v>1250</v>
      </c>
      <c r="D114" s="67">
        <v>1427.1629</v>
      </c>
      <c r="E114" s="13">
        <f t="shared" si="1"/>
        <v>1.14173032</v>
      </c>
    </row>
    <row r="115" spans="1:5" ht="27.75" customHeight="1" x14ac:dyDescent="0.2">
      <c r="A115" s="20" t="s">
        <v>202</v>
      </c>
      <c r="B115" s="21" t="s">
        <v>203</v>
      </c>
      <c r="C115" s="17"/>
      <c r="D115" s="28">
        <v>215.9</v>
      </c>
      <c r="E115" s="13"/>
    </row>
    <row r="116" spans="1:5" s="35" customFormat="1" ht="49.5" hidden="1" customHeight="1" x14ac:dyDescent="0.2">
      <c r="A116" s="36" t="s">
        <v>204</v>
      </c>
      <c r="B116" s="37" t="s">
        <v>205</v>
      </c>
      <c r="C116" s="38"/>
      <c r="D116" s="38">
        <v>10000</v>
      </c>
      <c r="E116" s="13"/>
    </row>
    <row r="117" spans="1:5" s="35" customFormat="1" ht="45.75" hidden="1" customHeight="1" x14ac:dyDescent="0.2">
      <c r="A117" s="36" t="s">
        <v>206</v>
      </c>
      <c r="B117" s="37" t="s">
        <v>207</v>
      </c>
      <c r="C117" s="38"/>
      <c r="D117" s="38">
        <v>29600</v>
      </c>
      <c r="E117" s="13"/>
    </row>
    <row r="118" spans="1:5" s="35" customFormat="1" ht="45.75" hidden="1" customHeight="1" x14ac:dyDescent="0.2">
      <c r="A118" s="36" t="s">
        <v>208</v>
      </c>
      <c r="B118" s="37" t="s">
        <v>207</v>
      </c>
      <c r="C118" s="38"/>
      <c r="D118" s="38">
        <v>15000</v>
      </c>
      <c r="E118" s="13"/>
    </row>
    <row r="119" spans="1:5" ht="45" customHeight="1" x14ac:dyDescent="0.2">
      <c r="A119" s="20" t="s">
        <v>209</v>
      </c>
      <c r="B119" s="21" t="s">
        <v>210</v>
      </c>
      <c r="C119" s="17"/>
      <c r="D119" s="28">
        <v>4.6149300000000002</v>
      </c>
      <c r="E119" s="13"/>
    </row>
    <row r="120" spans="1:5" ht="45" customHeight="1" x14ac:dyDescent="0.2">
      <c r="A120" s="20" t="s">
        <v>211</v>
      </c>
      <c r="B120" s="21" t="s">
        <v>212</v>
      </c>
      <c r="C120" s="17"/>
      <c r="D120" s="28">
        <v>71.499979999999994</v>
      </c>
      <c r="E120" s="13"/>
    </row>
    <row r="121" spans="1:5" ht="19.5" hidden="1" customHeight="1" x14ac:dyDescent="0.2">
      <c r="A121" s="39">
        <v>710</v>
      </c>
      <c r="B121" s="40"/>
      <c r="C121" s="41"/>
      <c r="D121" s="41">
        <v>59748.93</v>
      </c>
      <c r="E121" s="13"/>
    </row>
    <row r="122" spans="1:5" ht="18.75" hidden="1" customHeight="1" x14ac:dyDescent="0.2">
      <c r="A122" s="39">
        <v>730</v>
      </c>
      <c r="B122" s="40"/>
      <c r="C122" s="41"/>
      <c r="D122" s="41">
        <v>496.41</v>
      </c>
      <c r="E122" s="13"/>
    </row>
    <row r="123" spans="1:5" ht="29.25" hidden="1" customHeight="1" x14ac:dyDescent="0.2">
      <c r="A123" s="20" t="s">
        <v>213</v>
      </c>
      <c r="B123" s="21" t="s">
        <v>214</v>
      </c>
      <c r="C123" s="17"/>
      <c r="D123" s="28"/>
      <c r="E123" s="13"/>
    </row>
    <row r="124" spans="1:5" ht="22.5" hidden="1" customHeight="1" x14ac:dyDescent="0.2">
      <c r="A124" s="42">
        <v>498</v>
      </c>
      <c r="B124" s="43"/>
      <c r="C124" s="44"/>
      <c r="D124" s="44"/>
      <c r="E124" s="13" t="e">
        <f t="shared" si="1"/>
        <v>#DIV/0!</v>
      </c>
    </row>
    <row r="125" spans="1:5" ht="42" customHeight="1" x14ac:dyDescent="0.2">
      <c r="A125" s="20" t="s">
        <v>215</v>
      </c>
      <c r="B125" s="21" t="s">
        <v>216</v>
      </c>
      <c r="C125" s="17">
        <v>172</v>
      </c>
      <c r="D125" s="28">
        <v>239.03174000000001</v>
      </c>
      <c r="E125" s="13">
        <f t="shared" si="1"/>
        <v>1.3897194186046513</v>
      </c>
    </row>
    <row r="126" spans="1:5" s="35" customFormat="1" ht="19.5" hidden="1" customHeight="1" x14ac:dyDescent="0.2">
      <c r="A126" s="45">
        <v>188</v>
      </c>
      <c r="B126" s="46"/>
      <c r="C126" s="38">
        <v>117</v>
      </c>
      <c r="D126" s="38">
        <v>125611.59</v>
      </c>
      <c r="E126" s="13">
        <f t="shared" si="1"/>
        <v>1073.6033333333332</v>
      </c>
    </row>
    <row r="127" spans="1:5" s="35" customFormat="1" ht="19.5" hidden="1" customHeight="1" x14ac:dyDescent="0.2">
      <c r="A127" s="45">
        <v>321</v>
      </c>
      <c r="B127" s="46"/>
      <c r="C127" s="38"/>
      <c r="D127" s="38"/>
      <c r="E127" s="13" t="e">
        <f t="shared" si="1"/>
        <v>#DIV/0!</v>
      </c>
    </row>
    <row r="128" spans="1:5" s="35" customFormat="1" ht="19.5" hidden="1" customHeight="1" x14ac:dyDescent="0.2">
      <c r="A128" s="45">
        <v>192</v>
      </c>
      <c r="B128" s="46"/>
      <c r="C128" s="38"/>
      <c r="D128" s="38">
        <v>5000</v>
      </c>
      <c r="E128" s="13" t="e">
        <f t="shared" si="1"/>
        <v>#DIV/0!</v>
      </c>
    </row>
    <row r="129" spans="1:5" s="35" customFormat="1" ht="19.5" hidden="1" customHeight="1" x14ac:dyDescent="0.2">
      <c r="A129" s="45">
        <v>177</v>
      </c>
      <c r="B129" s="46"/>
      <c r="C129" s="38"/>
      <c r="D129" s="38">
        <v>13000</v>
      </c>
      <c r="E129" s="13" t="e">
        <f t="shared" si="1"/>
        <v>#DIV/0!</v>
      </c>
    </row>
    <row r="130" spans="1:5" s="35" customFormat="1" ht="19.5" hidden="1" customHeight="1" x14ac:dyDescent="0.2">
      <c r="A130" s="45">
        <v>182</v>
      </c>
      <c r="B130" s="46"/>
      <c r="C130" s="38">
        <v>45</v>
      </c>
      <c r="D130" s="38">
        <v>36000</v>
      </c>
      <c r="E130" s="13">
        <f t="shared" si="1"/>
        <v>800</v>
      </c>
    </row>
    <row r="131" spans="1:5" s="35" customFormat="1" ht="19.5" hidden="1" customHeight="1" x14ac:dyDescent="0.2">
      <c r="A131" s="45">
        <v>141</v>
      </c>
      <c r="B131" s="46"/>
      <c r="C131" s="38">
        <v>10</v>
      </c>
      <c r="D131" s="38">
        <v>5299.11</v>
      </c>
      <c r="E131" s="13">
        <f t="shared" si="1"/>
        <v>529.91099999999994</v>
      </c>
    </row>
    <row r="132" spans="1:5" ht="42.75" customHeight="1" x14ac:dyDescent="0.2">
      <c r="A132" s="20" t="s">
        <v>217</v>
      </c>
      <c r="B132" s="21" t="s">
        <v>218</v>
      </c>
      <c r="C132" s="17">
        <v>62</v>
      </c>
      <c r="D132" s="28">
        <v>40.1188</v>
      </c>
      <c r="E132" s="13">
        <f t="shared" si="1"/>
        <v>0.64707741935483876</v>
      </c>
    </row>
    <row r="133" spans="1:5" ht="31.5" customHeight="1" x14ac:dyDescent="0.2">
      <c r="A133" s="20" t="s">
        <v>219</v>
      </c>
      <c r="B133" s="21" t="s">
        <v>220</v>
      </c>
      <c r="C133" s="17">
        <v>1388</v>
      </c>
      <c r="D133" s="28">
        <v>1582.36671</v>
      </c>
      <c r="E133" s="13">
        <f t="shared" si="1"/>
        <v>1.1400336527377521</v>
      </c>
    </row>
    <row r="134" spans="1:5" ht="28.5" hidden="1" customHeight="1" x14ac:dyDescent="0.2">
      <c r="A134" s="20" t="s">
        <v>221</v>
      </c>
      <c r="B134" s="21" t="s">
        <v>222</v>
      </c>
      <c r="C134" s="17">
        <v>1188</v>
      </c>
      <c r="D134" s="28">
        <v>1200</v>
      </c>
      <c r="E134" s="13">
        <f t="shared" si="1"/>
        <v>1.0101010101010102</v>
      </c>
    </row>
    <row r="135" spans="1:5" ht="17.25" hidden="1" customHeight="1" x14ac:dyDescent="0.2">
      <c r="A135" s="47">
        <v>106</v>
      </c>
      <c r="B135" s="48"/>
      <c r="C135" s="44">
        <v>50</v>
      </c>
      <c r="D135" s="44">
        <v>73300</v>
      </c>
      <c r="E135" s="13">
        <f t="shared" si="1"/>
        <v>1466</v>
      </c>
    </row>
    <row r="136" spans="1:5" s="49" customFormat="1" ht="17.25" hidden="1" customHeight="1" x14ac:dyDescent="0.2">
      <c r="A136" s="47">
        <v>141</v>
      </c>
      <c r="B136" s="48"/>
      <c r="C136" s="44">
        <v>210</v>
      </c>
      <c r="D136" s="44">
        <v>101127.12</v>
      </c>
      <c r="E136" s="13">
        <f t="shared" si="1"/>
        <v>481.55771428571427</v>
      </c>
    </row>
    <row r="137" spans="1:5" s="49" customFormat="1" ht="17.25" hidden="1" customHeight="1" x14ac:dyDescent="0.2">
      <c r="A137" s="47">
        <v>150</v>
      </c>
      <c r="B137" s="48"/>
      <c r="C137" s="44"/>
      <c r="D137" s="44">
        <v>3000</v>
      </c>
      <c r="E137" s="13" t="e">
        <f t="shared" si="1"/>
        <v>#DIV/0!</v>
      </c>
    </row>
    <row r="138" spans="1:5" s="49" customFormat="1" ht="17.25" hidden="1" customHeight="1" x14ac:dyDescent="0.2">
      <c r="A138" s="47">
        <v>182</v>
      </c>
      <c r="B138" s="48"/>
      <c r="C138" s="44">
        <v>8</v>
      </c>
      <c r="D138" s="44">
        <v>16100</v>
      </c>
      <c r="E138" s="13">
        <f t="shared" si="1"/>
        <v>2012.5</v>
      </c>
    </row>
    <row r="139" spans="1:5" s="49" customFormat="1" ht="17.25" hidden="1" customHeight="1" x14ac:dyDescent="0.2">
      <c r="A139" s="47">
        <v>188</v>
      </c>
      <c r="B139" s="48"/>
      <c r="C139" s="44">
        <v>920</v>
      </c>
      <c r="D139" s="44">
        <v>957632.05</v>
      </c>
      <c r="E139" s="13">
        <f t="shared" si="1"/>
        <v>1040.904402173913</v>
      </c>
    </row>
    <row r="140" spans="1:5" s="49" customFormat="1" ht="17.25" hidden="1" customHeight="1" x14ac:dyDescent="0.2">
      <c r="A140" s="47">
        <v>192</v>
      </c>
      <c r="B140" s="48"/>
      <c r="C140" s="44"/>
      <c r="D140" s="44">
        <v>283.79000000000002</v>
      </c>
      <c r="E140" s="13" t="e">
        <f t="shared" si="1"/>
        <v>#DIV/0!</v>
      </c>
    </row>
    <row r="141" spans="1:5" s="49" customFormat="1" ht="16.5" hidden="1" customHeight="1" x14ac:dyDescent="0.2">
      <c r="A141" s="50">
        <v>498</v>
      </c>
      <c r="B141" s="48"/>
      <c r="C141" s="44"/>
      <c r="D141" s="44"/>
      <c r="E141" s="13" t="e">
        <f t="shared" ref="E141:E172" si="3">SUM(D141/C141)</f>
        <v>#DIV/0!</v>
      </c>
    </row>
    <row r="142" spans="1:5" s="49" customFormat="1" ht="16.5" hidden="1" customHeight="1" x14ac:dyDescent="0.2">
      <c r="A142" s="50">
        <v>177</v>
      </c>
      <c r="B142" s="48"/>
      <c r="C142" s="44"/>
      <c r="D142" s="44"/>
      <c r="E142" s="13" t="e">
        <f t="shared" si="3"/>
        <v>#DIV/0!</v>
      </c>
    </row>
    <row r="143" spans="1:5" s="49" customFormat="1" ht="16.5" hidden="1" customHeight="1" x14ac:dyDescent="0.2">
      <c r="A143" s="50">
        <v>710</v>
      </c>
      <c r="B143" s="48"/>
      <c r="C143" s="44">
        <v>200</v>
      </c>
      <c r="D143" s="44">
        <v>203910.73</v>
      </c>
      <c r="E143" s="13">
        <f t="shared" si="3"/>
        <v>1019.5536500000001</v>
      </c>
    </row>
    <row r="144" spans="1:5" s="49" customFormat="1" ht="17.25" hidden="1" customHeight="1" x14ac:dyDescent="0.2">
      <c r="A144" s="50">
        <v>844</v>
      </c>
      <c r="B144" s="51"/>
      <c r="C144" s="44"/>
      <c r="D144" s="44">
        <v>12000</v>
      </c>
      <c r="E144" s="13" t="e">
        <f t="shared" si="3"/>
        <v>#DIV/0!</v>
      </c>
    </row>
    <row r="145" spans="1:5" s="49" customFormat="1" ht="17.45" customHeight="1" x14ac:dyDescent="0.2">
      <c r="A145" s="52" t="s">
        <v>223</v>
      </c>
      <c r="B145" s="52" t="s">
        <v>224</v>
      </c>
      <c r="C145" s="17"/>
      <c r="D145" s="28">
        <f>SUM(D146:D147)</f>
        <v>-0.53700000000000003</v>
      </c>
      <c r="E145" s="13"/>
    </row>
    <row r="146" spans="1:5" s="49" customFormat="1" ht="18" customHeight="1" x14ac:dyDescent="0.2">
      <c r="A146" s="52" t="s">
        <v>225</v>
      </c>
      <c r="B146" s="52" t="s">
        <v>226</v>
      </c>
      <c r="C146" s="17"/>
      <c r="D146" s="28">
        <v>-0.53700000000000003</v>
      </c>
      <c r="E146" s="13"/>
    </row>
    <row r="147" spans="1:5" s="49" customFormat="1" ht="16.899999999999999" hidden="1" customHeight="1" x14ac:dyDescent="0.2">
      <c r="A147" s="52" t="s">
        <v>227</v>
      </c>
      <c r="B147" s="52" t="s">
        <v>228</v>
      </c>
      <c r="C147" s="17"/>
      <c r="D147" s="28"/>
      <c r="E147" s="13" t="e">
        <f t="shared" si="3"/>
        <v>#DIV/0!</v>
      </c>
    </row>
    <row r="148" spans="1:5" s="49" customFormat="1" ht="18.600000000000001" customHeight="1" x14ac:dyDescent="0.2">
      <c r="A148" s="53" t="s">
        <v>229</v>
      </c>
      <c r="B148" s="53" t="s">
        <v>230</v>
      </c>
      <c r="C148" s="54">
        <f>SUM(C149)+C170+C168</f>
        <v>496690.49136000004</v>
      </c>
      <c r="D148" s="65">
        <f>SUM(D149)+D170+D168</f>
        <v>471644.18927000003</v>
      </c>
      <c r="E148" s="9">
        <f t="shared" si="3"/>
        <v>0.94957362275766521</v>
      </c>
    </row>
    <row r="149" spans="1:5" s="49" customFormat="1" ht="25.5" x14ac:dyDescent="0.2">
      <c r="A149" s="10" t="s">
        <v>231</v>
      </c>
      <c r="B149" s="10" t="s">
        <v>232</v>
      </c>
      <c r="C149" s="12">
        <f>SUM(C150+C152+C153+C167)</f>
        <v>504569.86693000002</v>
      </c>
      <c r="D149" s="25">
        <f>SUM(D150+D152+D153+D167)</f>
        <v>479711.23949000001</v>
      </c>
      <c r="E149" s="13">
        <f t="shared" si="3"/>
        <v>0.95073303209474314</v>
      </c>
    </row>
    <row r="150" spans="1:5" s="49" customFormat="1" ht="30" customHeight="1" x14ac:dyDescent="0.2">
      <c r="A150" s="10" t="s">
        <v>233</v>
      </c>
      <c r="B150" s="10" t="s">
        <v>234</v>
      </c>
      <c r="C150" s="12">
        <f>SUM(C151)</f>
        <v>96131.9</v>
      </c>
      <c r="D150" s="25">
        <f>SUM(D151)</f>
        <v>96131.9</v>
      </c>
      <c r="E150" s="13">
        <f t="shared" si="3"/>
        <v>1</v>
      </c>
    </row>
    <row r="151" spans="1:5" s="49" customFormat="1" ht="19.5" customHeight="1" x14ac:dyDescent="0.2">
      <c r="A151" s="10" t="s">
        <v>235</v>
      </c>
      <c r="B151" s="10" t="s">
        <v>236</v>
      </c>
      <c r="C151" s="28">
        <v>96131.9</v>
      </c>
      <c r="D151" s="28">
        <v>96131.9</v>
      </c>
      <c r="E151" s="13">
        <f t="shared" si="3"/>
        <v>1</v>
      </c>
    </row>
    <row r="152" spans="1:5" ht="25.5" x14ac:dyDescent="0.2">
      <c r="A152" s="10" t="s">
        <v>237</v>
      </c>
      <c r="B152" s="10" t="s">
        <v>238</v>
      </c>
      <c r="C152" s="28">
        <v>112060.91469000001</v>
      </c>
      <c r="D152" s="28">
        <v>88129.576249999998</v>
      </c>
      <c r="E152" s="13">
        <f t="shared" si="3"/>
        <v>0.78644348472254999</v>
      </c>
    </row>
    <row r="153" spans="1:5" ht="16.5" customHeight="1" x14ac:dyDescent="0.2">
      <c r="A153" s="10" t="s">
        <v>239</v>
      </c>
      <c r="B153" s="10" t="s">
        <v>240</v>
      </c>
      <c r="C153" s="28">
        <f>SUM(C154:C166)</f>
        <v>294584.22924000002</v>
      </c>
      <c r="D153" s="28">
        <f>SUM(D154:D166)</f>
        <v>293656.94024000003</v>
      </c>
      <c r="E153" s="13">
        <f t="shared" si="3"/>
        <v>0.99685221098769505</v>
      </c>
    </row>
    <row r="154" spans="1:5" ht="25.5" hidden="1" customHeight="1" x14ac:dyDescent="0.2">
      <c r="A154" s="55" t="s">
        <v>241</v>
      </c>
      <c r="B154" s="10" t="s">
        <v>242</v>
      </c>
      <c r="C154" s="28"/>
      <c r="D154" s="28"/>
      <c r="E154" s="13" t="e">
        <f t="shared" si="3"/>
        <v>#DIV/0!</v>
      </c>
    </row>
    <row r="155" spans="1:5" ht="28.5" customHeight="1" x14ac:dyDescent="0.2">
      <c r="A155" s="55" t="s">
        <v>243</v>
      </c>
      <c r="B155" s="10" t="s">
        <v>244</v>
      </c>
      <c r="C155" s="28">
        <v>1614.2</v>
      </c>
      <c r="D155" s="28">
        <v>1614.2</v>
      </c>
      <c r="E155" s="13">
        <f t="shared" si="3"/>
        <v>1</v>
      </c>
    </row>
    <row r="156" spans="1:5" ht="42.75" customHeight="1" x14ac:dyDescent="0.2">
      <c r="A156" s="55" t="s">
        <v>245</v>
      </c>
      <c r="B156" s="10" t="s">
        <v>246</v>
      </c>
      <c r="C156" s="28">
        <v>6</v>
      </c>
      <c r="D156" s="28">
        <v>6</v>
      </c>
      <c r="E156" s="13">
        <f t="shared" si="3"/>
        <v>1</v>
      </c>
    </row>
    <row r="157" spans="1:5" ht="29.25" customHeight="1" x14ac:dyDescent="0.2">
      <c r="A157" s="55" t="s">
        <v>247</v>
      </c>
      <c r="B157" s="10" t="s">
        <v>248</v>
      </c>
      <c r="C157" s="28">
        <v>4466.2529999999997</v>
      </c>
      <c r="D157" s="28">
        <v>4454.0529999999999</v>
      </c>
      <c r="E157" s="13">
        <f t="shared" si="3"/>
        <v>0.99726840373798797</v>
      </c>
    </row>
    <row r="158" spans="1:5" ht="27.75" customHeight="1" x14ac:dyDescent="0.2">
      <c r="A158" s="10" t="s">
        <v>249</v>
      </c>
      <c r="B158" s="10" t="s">
        <v>250</v>
      </c>
      <c r="C158" s="28">
        <v>279603.52424</v>
      </c>
      <c r="D158" s="28">
        <v>279356.23524000001</v>
      </c>
      <c r="E158" s="13">
        <f t="shared" si="3"/>
        <v>0.99911557266428541</v>
      </c>
    </row>
    <row r="159" spans="1:5" ht="42" hidden="1" customHeight="1" x14ac:dyDescent="0.2">
      <c r="A159" s="55" t="s">
        <v>251</v>
      </c>
      <c r="B159" s="10" t="s">
        <v>252</v>
      </c>
      <c r="C159" s="28"/>
      <c r="D159" s="28"/>
      <c r="E159" s="13"/>
    </row>
    <row r="160" spans="1:5" ht="43.15" customHeight="1" x14ac:dyDescent="0.2">
      <c r="A160" s="55" t="s">
        <v>253</v>
      </c>
      <c r="B160" s="10" t="s">
        <v>254</v>
      </c>
      <c r="C160" s="28">
        <v>6451.4</v>
      </c>
      <c r="D160" s="28">
        <v>5783.6</v>
      </c>
      <c r="E160" s="13">
        <f t="shared" si="3"/>
        <v>0.89648758409027507</v>
      </c>
    </row>
    <row r="161" spans="1:5" ht="109.15" hidden="1" customHeight="1" x14ac:dyDescent="0.2">
      <c r="A161" s="10" t="s">
        <v>255</v>
      </c>
      <c r="B161" s="11" t="s">
        <v>256</v>
      </c>
      <c r="C161" s="28"/>
      <c r="D161" s="28"/>
      <c r="E161" s="13" t="e">
        <f t="shared" si="3"/>
        <v>#DIV/0!</v>
      </c>
    </row>
    <row r="162" spans="1:5" s="56" customFormat="1" ht="51" hidden="1" customHeight="1" x14ac:dyDescent="0.2">
      <c r="A162" s="10" t="s">
        <v>257</v>
      </c>
      <c r="B162" s="11" t="s">
        <v>258</v>
      </c>
      <c r="C162" s="28"/>
      <c r="D162" s="28"/>
      <c r="E162" s="13" t="e">
        <f t="shared" si="3"/>
        <v>#DIV/0!</v>
      </c>
    </row>
    <row r="163" spans="1:5" s="56" customFormat="1" ht="42.75" hidden="1" customHeight="1" x14ac:dyDescent="0.2">
      <c r="A163" s="11" t="s">
        <v>259</v>
      </c>
      <c r="B163" s="57" t="s">
        <v>260</v>
      </c>
      <c r="C163" s="58"/>
      <c r="D163" s="58"/>
      <c r="E163" s="13" t="e">
        <f t="shared" si="3"/>
        <v>#DIV/0!</v>
      </c>
    </row>
    <row r="164" spans="1:5" s="56" customFormat="1" ht="66.75" customHeight="1" x14ac:dyDescent="0.2">
      <c r="A164" s="11" t="s">
        <v>261</v>
      </c>
      <c r="B164" s="11" t="s">
        <v>262</v>
      </c>
      <c r="C164" s="59">
        <v>1218.9960000000001</v>
      </c>
      <c r="D164" s="59">
        <v>1218.9960000000001</v>
      </c>
      <c r="E164" s="13">
        <f t="shared" si="3"/>
        <v>1</v>
      </c>
    </row>
    <row r="165" spans="1:5" ht="54" customHeight="1" x14ac:dyDescent="0.2">
      <c r="A165" s="11" t="s">
        <v>263</v>
      </c>
      <c r="B165" s="11" t="s">
        <v>264</v>
      </c>
      <c r="C165" s="59">
        <v>1223.856</v>
      </c>
      <c r="D165" s="59">
        <v>1223.856</v>
      </c>
      <c r="E165" s="13">
        <f t="shared" si="3"/>
        <v>1</v>
      </c>
    </row>
    <row r="166" spans="1:5" ht="17.45" hidden="1" customHeight="1" x14ac:dyDescent="0.2">
      <c r="A166" s="10" t="s">
        <v>265</v>
      </c>
      <c r="B166" s="10" t="s">
        <v>266</v>
      </c>
      <c r="C166" s="17"/>
      <c r="D166" s="28"/>
      <c r="E166" s="13" t="e">
        <f t="shared" si="3"/>
        <v>#DIV/0!</v>
      </c>
    </row>
    <row r="167" spans="1:5" ht="17.45" customHeight="1" x14ac:dyDescent="0.2">
      <c r="A167" s="10" t="s">
        <v>267</v>
      </c>
      <c r="B167" s="10" t="s">
        <v>268</v>
      </c>
      <c r="C167" s="17">
        <v>1792.8230000000001</v>
      </c>
      <c r="D167" s="28">
        <v>1792.8230000000001</v>
      </c>
      <c r="E167" s="13">
        <f t="shared" si="3"/>
        <v>1</v>
      </c>
    </row>
    <row r="168" spans="1:5" s="49" customFormat="1" ht="42.75" customHeight="1" x14ac:dyDescent="0.2">
      <c r="A168" s="10" t="s">
        <v>269</v>
      </c>
      <c r="B168" s="10" t="s">
        <v>270</v>
      </c>
      <c r="C168" s="17">
        <f>SUM(C169)</f>
        <v>526.21992</v>
      </c>
      <c r="D168" s="28">
        <f>SUM(D169)</f>
        <v>526.21992</v>
      </c>
      <c r="E168" s="13">
        <f t="shared" si="3"/>
        <v>1</v>
      </c>
    </row>
    <row r="169" spans="1:5" s="49" customFormat="1" ht="28.5" customHeight="1" x14ac:dyDescent="0.2">
      <c r="A169" s="10" t="s">
        <v>271</v>
      </c>
      <c r="B169" s="10" t="s">
        <v>272</v>
      </c>
      <c r="C169" s="17">
        <v>526.21992</v>
      </c>
      <c r="D169" s="28">
        <v>526.21992</v>
      </c>
      <c r="E169" s="13">
        <f t="shared" si="3"/>
        <v>1</v>
      </c>
    </row>
    <row r="170" spans="1:5" s="49" customFormat="1" ht="25.5" x14ac:dyDescent="0.2">
      <c r="A170" s="10" t="s">
        <v>273</v>
      </c>
      <c r="B170" s="10" t="s">
        <v>274</v>
      </c>
      <c r="C170" s="17">
        <f>SUM(C171)</f>
        <v>-8405.5954899999997</v>
      </c>
      <c r="D170" s="28">
        <f>SUM(D171)</f>
        <v>-8593.2701400000005</v>
      </c>
      <c r="E170" s="13">
        <f t="shared" si="3"/>
        <v>1.0223273473275361</v>
      </c>
    </row>
    <row r="171" spans="1:5" s="49" customFormat="1" ht="25.5" x14ac:dyDescent="0.2">
      <c r="A171" s="10" t="s">
        <v>275</v>
      </c>
      <c r="B171" s="10" t="s">
        <v>276</v>
      </c>
      <c r="C171" s="17">
        <v>-8405.5954899999997</v>
      </c>
      <c r="D171" s="28">
        <v>-8593.2701400000005</v>
      </c>
      <c r="E171" s="13">
        <f t="shared" si="3"/>
        <v>1.0223273473275361</v>
      </c>
    </row>
    <row r="172" spans="1:5" s="49" customFormat="1" x14ac:dyDescent="0.2">
      <c r="A172" s="10"/>
      <c r="B172" s="60" t="s">
        <v>277</v>
      </c>
      <c r="C172" s="61">
        <f>SUM(C11+C148)</f>
        <v>694437.19136000006</v>
      </c>
      <c r="D172" s="68">
        <f>SUM(D11+D148)-0.1</f>
        <v>668578.1537100001</v>
      </c>
      <c r="E172" s="9">
        <f t="shared" si="3"/>
        <v>0.96276259686011767</v>
      </c>
    </row>
    <row r="173" spans="1:5" s="49" customFormat="1" x14ac:dyDescent="0.2">
      <c r="A173"/>
      <c r="B173"/>
      <c r="C173" s="2"/>
      <c r="D173" s="64"/>
      <c r="E173" s="62"/>
    </row>
    <row r="175" spans="1:5" s="69" customFormat="1" x14ac:dyDescent="0.2">
      <c r="D175" s="70"/>
      <c r="E175" s="70"/>
    </row>
  </sheetData>
  <mergeCells count="8">
    <mergeCell ref="B7:E7"/>
    <mergeCell ref="B5:E5"/>
    <mergeCell ref="A9:A10"/>
    <mergeCell ref="B9:B10"/>
    <mergeCell ref="C9:C10"/>
    <mergeCell ref="D9:D10"/>
    <mergeCell ref="E9:E10"/>
    <mergeCell ref="B6:E6"/>
  </mergeCells>
  <pageMargins left="0.78740157480314965" right="0.59055118110236227" top="0.39370078740157483" bottom="0.39370078740157483" header="0.51181102362204722" footer="0.51181102362204722"/>
  <pageSetup paperSize="9" scale="68"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на 01.01.2016 г.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matrix</dc:creator>
  <cp:lastModifiedBy>Matrix</cp:lastModifiedBy>
  <cp:lastPrinted>2016-05-31T07:25:55Z</cp:lastPrinted>
  <dcterms:created xsi:type="dcterms:W3CDTF">2016-03-03T09:24:57Z</dcterms:created>
  <dcterms:modified xsi:type="dcterms:W3CDTF">2016-05-31T07:26:12Z</dcterms:modified>
</cp:coreProperties>
</file>